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_Harris 1 2/Documents/Coaching Resources/BISC/BISC BIMPRD/BISC Master/Season Plans/2022 LC/"/>
    </mc:Choice>
  </mc:AlternateContent>
  <xr:revisionPtr revIDLastSave="0" documentId="8_{AA98686B-ECFB-D44F-8854-82A7CDF67FD0}" xr6:coauthVersionLast="36" xr6:coauthVersionMax="36" xr10:uidLastSave="{00000000-0000-0000-0000-000000000000}"/>
  <bookViews>
    <workbookView xWindow="8100" yWindow="1340" windowWidth="21600" windowHeight="11380" activeTab="3" xr2:uid="{F3D15250-2F1E-8544-A76E-3DDC2DB2C9EF}"/>
  </bookViews>
  <sheets>
    <sheet name="Seaso Goals" sheetId="1" r:id="rId1"/>
    <sheet name="Macro Cycle" sheetId="2" r:id="rId2"/>
    <sheet name="Workout Components" sheetId="3" r:id="rId3"/>
    <sheet name="Bedrock" sheetId="9" r:id="rId4"/>
    <sheet name="Quantity 1" sheetId="10" r:id="rId5"/>
    <sheet name="Quatity 2  IM" sheetId="18" r:id="rId6"/>
    <sheet name="Quality" sheetId="19" r:id="rId7"/>
    <sheet name="Blank" sheetId="20" r:id="rId8"/>
    <sheet name="Basic Weekly Outline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9" l="1"/>
  <c r="C36" i="10"/>
  <c r="J36" i="9"/>
  <c r="K20" i="9" s="1"/>
  <c r="J14" i="9"/>
  <c r="K14" i="9" s="1"/>
  <c r="J15" i="9"/>
  <c r="J16" i="9"/>
  <c r="K16" i="9" s="1"/>
  <c r="J17" i="9"/>
  <c r="K17" i="9" s="1"/>
  <c r="J18" i="9"/>
  <c r="K18" i="9" s="1"/>
  <c r="J19" i="9"/>
  <c r="K19" i="9" s="1"/>
  <c r="J20" i="9"/>
  <c r="J21" i="9"/>
  <c r="K21" i="9" s="1"/>
  <c r="J22" i="9"/>
  <c r="K22" i="9" s="1"/>
  <c r="J23" i="9"/>
  <c r="J24" i="9"/>
  <c r="K24" i="9" s="1"/>
  <c r="J25" i="9"/>
  <c r="K25" i="9" s="1"/>
  <c r="J26" i="9"/>
  <c r="K26" i="9" s="1"/>
  <c r="J27" i="9"/>
  <c r="K27" i="9" s="1"/>
  <c r="J28" i="9"/>
  <c r="J29" i="9"/>
  <c r="K29" i="9" s="1"/>
  <c r="J30" i="9"/>
  <c r="K30" i="9" s="1"/>
  <c r="J31" i="9"/>
  <c r="J32" i="9"/>
  <c r="K32" i="9" s="1"/>
  <c r="J33" i="9"/>
  <c r="K33" i="9" s="1"/>
  <c r="J34" i="9"/>
  <c r="K34" i="9" s="1"/>
  <c r="J35" i="9"/>
  <c r="K35" i="9" s="1"/>
  <c r="J13" i="9"/>
  <c r="K13" i="9" s="1"/>
  <c r="E38" i="10"/>
  <c r="G38" i="10" s="1"/>
  <c r="I38" i="10" s="1"/>
  <c r="C38" i="18" s="1"/>
  <c r="E38" i="18" s="1"/>
  <c r="G38" i="18" s="1"/>
  <c r="I38" i="18" s="1"/>
  <c r="C38" i="19" s="1"/>
  <c r="E38" i="19" s="1"/>
  <c r="G38" i="19" s="1"/>
  <c r="I38" i="19" s="1"/>
  <c r="K15" i="9" l="1"/>
  <c r="K23" i="9"/>
  <c r="K31" i="9"/>
  <c r="J39" i="19"/>
  <c r="K28" i="9"/>
  <c r="K36" i="9"/>
  <c r="J13" i="10" l="1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9" i="10"/>
  <c r="J39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L20" i="10" l="1"/>
  <c r="L18" i="10"/>
  <c r="L33" i="10"/>
  <c r="L34" i="10"/>
  <c r="L16" i="19"/>
  <c r="L26" i="10"/>
  <c r="L17" i="19"/>
  <c r="L25" i="19"/>
  <c r="L26" i="19"/>
  <c r="L34" i="19"/>
  <c r="L29" i="10"/>
  <c r="L21" i="10"/>
  <c r="J39" i="18"/>
  <c r="J35" i="18"/>
  <c r="J34" i="18"/>
  <c r="J33" i="18"/>
  <c r="L33" i="19" s="1"/>
  <c r="J32" i="18"/>
  <c r="L32" i="19" s="1"/>
  <c r="J31" i="18"/>
  <c r="L31" i="19" s="1"/>
  <c r="J30" i="18"/>
  <c r="L30" i="10" s="1"/>
  <c r="J29" i="18"/>
  <c r="J28" i="18"/>
  <c r="J27" i="18"/>
  <c r="L27" i="10" s="1"/>
  <c r="J26" i="18"/>
  <c r="J25" i="18"/>
  <c r="J24" i="18"/>
  <c r="L24" i="19" s="1"/>
  <c r="J23" i="18"/>
  <c r="J22" i="18"/>
  <c r="L22" i="10" s="1"/>
  <c r="J21" i="18"/>
  <c r="L21" i="19" s="1"/>
  <c r="J20" i="18"/>
  <c r="J19" i="18"/>
  <c r="J18" i="18"/>
  <c r="L18" i="19" s="1"/>
  <c r="J17" i="18"/>
  <c r="J16" i="18"/>
  <c r="L16" i="10" s="1"/>
  <c r="J15" i="18"/>
  <c r="L15" i="19" s="1"/>
  <c r="J14" i="18"/>
  <c r="L14" i="10" s="1"/>
  <c r="J13" i="18"/>
  <c r="L23" i="18" l="1"/>
  <c r="L23" i="9"/>
  <c r="L14" i="19"/>
  <c r="L35" i="18"/>
  <c r="L35" i="9"/>
  <c r="L20" i="18"/>
  <c r="L20" i="9"/>
  <c r="L28" i="18"/>
  <c r="L28" i="9"/>
  <c r="L39" i="9"/>
  <c r="L39" i="18"/>
  <c r="L39" i="19"/>
  <c r="L31" i="10"/>
  <c r="L14" i="18"/>
  <c r="L14" i="9"/>
  <c r="L19" i="18"/>
  <c r="L19" i="9"/>
  <c r="L13" i="18"/>
  <c r="L13" i="9"/>
  <c r="L21" i="18"/>
  <c r="L21" i="9"/>
  <c r="L29" i="18"/>
  <c r="L29" i="9"/>
  <c r="L13" i="10"/>
  <c r="L23" i="19"/>
  <c r="L13" i="19"/>
  <c r="L31" i="18"/>
  <c r="L31" i="9"/>
  <c r="L24" i="18"/>
  <c r="L24" i="9"/>
  <c r="L35" i="19"/>
  <c r="L19" i="10"/>
  <c r="L28" i="10"/>
  <c r="L22" i="18"/>
  <c r="L22" i="9"/>
  <c r="L15" i="18"/>
  <c r="L15" i="9"/>
  <c r="L32" i="18"/>
  <c r="L32" i="9"/>
  <c r="L17" i="18"/>
  <c r="L17" i="9"/>
  <c r="L25" i="18"/>
  <c r="L25" i="9"/>
  <c r="L33" i="18"/>
  <c r="L33" i="9"/>
  <c r="L27" i="19"/>
  <c r="L17" i="10"/>
  <c r="L39" i="10"/>
  <c r="L16" i="18"/>
  <c r="L16" i="9"/>
  <c r="L18" i="18"/>
  <c r="L18" i="9"/>
  <c r="L26" i="18"/>
  <c r="L26" i="9"/>
  <c r="L34" i="18"/>
  <c r="L34" i="9"/>
  <c r="L19" i="19"/>
  <c r="L15" i="10"/>
  <c r="L24" i="10"/>
  <c r="L25" i="10"/>
  <c r="L35" i="10"/>
  <c r="L28" i="19"/>
  <c r="L30" i="18"/>
  <c r="L30" i="9"/>
  <c r="L30" i="19"/>
  <c r="L27" i="18"/>
  <c r="L27" i="9"/>
  <c r="L22" i="19"/>
  <c r="L23" i="10"/>
  <c r="L32" i="10"/>
  <c r="L29" i="19"/>
  <c r="L20" i="19"/>
  <c r="I36" i="20"/>
  <c r="G36" i="20"/>
  <c r="E36" i="20"/>
  <c r="C36" i="20"/>
  <c r="I36" i="19"/>
  <c r="G36" i="19"/>
  <c r="E36" i="19"/>
  <c r="C36" i="19"/>
  <c r="I36" i="18"/>
  <c r="G36" i="18"/>
  <c r="E36" i="18"/>
  <c r="C36" i="18"/>
  <c r="I36" i="10"/>
  <c r="G36" i="10"/>
  <c r="E36" i="10"/>
  <c r="B25" i="10"/>
  <c r="I36" i="9"/>
  <c r="H15" i="9" s="1"/>
  <c r="G36" i="9"/>
  <c r="E36" i="9"/>
  <c r="D15" i="9" s="1"/>
  <c r="C36" i="9"/>
  <c r="B15" i="9" s="1"/>
  <c r="F28" i="19" l="1"/>
  <c r="F20" i="19"/>
  <c r="F15" i="19"/>
  <c r="F35" i="19"/>
  <c r="F27" i="19"/>
  <c r="F19" i="19"/>
  <c r="F23" i="19"/>
  <c r="F34" i="19"/>
  <c r="F26" i="19"/>
  <c r="F18" i="19"/>
  <c r="F31" i="19"/>
  <c r="F33" i="19"/>
  <c r="F25" i="19"/>
  <c r="F17" i="19"/>
  <c r="F32" i="19"/>
  <c r="F24" i="19"/>
  <c r="F16" i="19"/>
  <c r="F30" i="19"/>
  <c r="F22" i="19"/>
  <c r="F14" i="19"/>
  <c r="F29" i="19"/>
  <c r="F21" i="19"/>
  <c r="F13" i="19"/>
  <c r="M20" i="19"/>
  <c r="M15" i="10"/>
  <c r="M33" i="9"/>
  <c r="M32" i="10"/>
  <c r="M24" i="18"/>
  <c r="M29" i="19"/>
  <c r="L36" i="10"/>
  <c r="M13" i="10"/>
  <c r="M19" i="18"/>
  <c r="M23" i="10"/>
  <c r="M28" i="19"/>
  <c r="M26" i="9"/>
  <c r="M20" i="9"/>
  <c r="M30" i="9"/>
  <c r="M28" i="9"/>
  <c r="M17" i="18"/>
  <c r="M22" i="18"/>
  <c r="M31" i="18"/>
  <c r="M15" i="18"/>
  <c r="M27" i="9"/>
  <c r="M25" i="10"/>
  <c r="L36" i="9"/>
  <c r="M36" i="9" s="1"/>
  <c r="M31" i="10"/>
  <c r="M35" i="9"/>
  <c r="M24" i="9"/>
  <c r="M32" i="9"/>
  <c r="M19" i="10"/>
  <c r="M13" i="19"/>
  <c r="L36" i="19"/>
  <c r="M23" i="19" s="1"/>
  <c r="L36" i="18"/>
  <c r="M36" i="18" s="1"/>
  <c r="D34" i="19"/>
  <c r="D22" i="19"/>
  <c r="D33" i="19"/>
  <c r="D21" i="19"/>
  <c r="D28" i="19"/>
  <c r="D27" i="19"/>
  <c r="D14" i="19"/>
  <c r="D13" i="19"/>
  <c r="D35" i="19"/>
  <c r="D32" i="19"/>
  <c r="D20" i="19"/>
  <c r="D29" i="19"/>
  <c r="D16" i="19"/>
  <c r="D15" i="19"/>
  <c r="D25" i="19"/>
  <c r="D24" i="19"/>
  <c r="D31" i="19"/>
  <c r="D19" i="19"/>
  <c r="D30" i="19"/>
  <c r="D18" i="19"/>
  <c r="D17" i="19"/>
  <c r="D26" i="19"/>
  <c r="D23" i="19"/>
  <c r="B33" i="19"/>
  <c r="B21" i="19"/>
  <c r="B30" i="19"/>
  <c r="B16" i="19"/>
  <c r="B15" i="19"/>
  <c r="B25" i="19"/>
  <c r="J36" i="19"/>
  <c r="B32" i="19"/>
  <c r="B20" i="19"/>
  <c r="B17" i="19"/>
  <c r="B27" i="19"/>
  <c r="B14" i="19"/>
  <c r="B35" i="19"/>
  <c r="B22" i="19"/>
  <c r="B31" i="19"/>
  <c r="B19" i="19"/>
  <c r="B24" i="19"/>
  <c r="B18" i="19"/>
  <c r="B26" i="19"/>
  <c r="B13" i="19"/>
  <c r="B29" i="19"/>
  <c r="B28" i="19"/>
  <c r="B34" i="19"/>
  <c r="B23" i="19"/>
  <c r="H35" i="10"/>
  <c r="H23" i="10"/>
  <c r="H18" i="10"/>
  <c r="H27" i="10"/>
  <c r="H14" i="10"/>
  <c r="H34" i="10"/>
  <c r="H22" i="10"/>
  <c r="H21" i="10"/>
  <c r="H16" i="10"/>
  <c r="H26" i="10"/>
  <c r="H24" i="10"/>
  <c r="H33" i="10"/>
  <c r="H32" i="10"/>
  <c r="H20" i="10"/>
  <c r="H19" i="10"/>
  <c r="H31" i="10"/>
  <c r="H29" i="10"/>
  <c r="H17" i="10"/>
  <c r="H28" i="10"/>
  <c r="H30" i="10"/>
  <c r="H15" i="10"/>
  <c r="H25" i="10"/>
  <c r="H13" i="10"/>
  <c r="D34" i="10"/>
  <c r="D22" i="10"/>
  <c r="D20" i="10"/>
  <c r="D31" i="10"/>
  <c r="D19" i="10"/>
  <c r="D17" i="10"/>
  <c r="D16" i="10"/>
  <c r="D15" i="10"/>
  <c r="D26" i="10"/>
  <c r="D13" i="10"/>
  <c r="D23" i="10"/>
  <c r="D33" i="10"/>
  <c r="D21" i="10"/>
  <c r="D32" i="10"/>
  <c r="D25" i="10"/>
  <c r="D28" i="10"/>
  <c r="D30" i="10"/>
  <c r="D18" i="10"/>
  <c r="D29" i="10"/>
  <c r="D27" i="10"/>
  <c r="D14" i="10"/>
  <c r="D24" i="10"/>
  <c r="D35" i="10"/>
  <c r="J36" i="10"/>
  <c r="B28" i="10"/>
  <c r="B16" i="10"/>
  <c r="B15" i="10"/>
  <c r="B14" i="10"/>
  <c r="B24" i="10"/>
  <c r="B35" i="10"/>
  <c r="B22" i="10"/>
  <c r="B20" i="10"/>
  <c r="B27" i="10"/>
  <c r="B26" i="10"/>
  <c r="B13" i="10"/>
  <c r="B34" i="10"/>
  <c r="B33" i="10"/>
  <c r="B18" i="10"/>
  <c r="B17" i="10"/>
  <c r="B21" i="10"/>
  <c r="B32" i="10"/>
  <c r="B19" i="10"/>
  <c r="B29" i="10"/>
  <c r="B23" i="10"/>
  <c r="B30" i="10"/>
  <c r="B31" i="10"/>
  <c r="H27" i="18"/>
  <c r="H15" i="18"/>
  <c r="H31" i="18"/>
  <c r="H17" i="18"/>
  <c r="H26" i="18"/>
  <c r="H14" i="18"/>
  <c r="H35" i="18"/>
  <c r="H34" i="18"/>
  <c r="H33" i="18"/>
  <c r="H32" i="18"/>
  <c r="H18" i="18"/>
  <c r="H16" i="18"/>
  <c r="H25" i="18"/>
  <c r="H13" i="18"/>
  <c r="H23" i="18"/>
  <c r="H22" i="18"/>
  <c r="H21" i="18"/>
  <c r="H20" i="18"/>
  <c r="H30" i="18"/>
  <c r="H28" i="18"/>
  <c r="H24" i="18"/>
  <c r="H19" i="18"/>
  <c r="H29" i="18"/>
  <c r="F31" i="18"/>
  <c r="F19" i="18"/>
  <c r="F24" i="18"/>
  <c r="F23" i="18"/>
  <c r="F30" i="18"/>
  <c r="F18" i="18"/>
  <c r="F28" i="18"/>
  <c r="F21" i="18"/>
  <c r="F20" i="18"/>
  <c r="F29" i="18"/>
  <c r="F17" i="18"/>
  <c r="F16" i="18"/>
  <c r="F35" i="18"/>
  <c r="F22" i="18"/>
  <c r="F33" i="18"/>
  <c r="F27" i="18"/>
  <c r="F15" i="18"/>
  <c r="F26" i="18"/>
  <c r="F14" i="18"/>
  <c r="F25" i="18"/>
  <c r="F13" i="18"/>
  <c r="F32" i="18"/>
  <c r="F34" i="18"/>
  <c r="D31" i="18"/>
  <c r="D19" i="18"/>
  <c r="D34" i="18"/>
  <c r="D22" i="18"/>
  <c r="D30" i="18"/>
  <c r="D18" i="18"/>
  <c r="D29" i="18"/>
  <c r="D17" i="18"/>
  <c r="D20" i="18"/>
  <c r="D28" i="18"/>
  <c r="D16" i="18"/>
  <c r="D14" i="18"/>
  <c r="D33" i="18"/>
  <c r="D27" i="18"/>
  <c r="D15" i="18"/>
  <c r="D26" i="18"/>
  <c r="D35" i="18"/>
  <c r="D23" i="18"/>
  <c r="D25" i="18"/>
  <c r="D13" i="18"/>
  <c r="D24" i="18"/>
  <c r="D21" i="18"/>
  <c r="D32" i="18"/>
  <c r="B30" i="18"/>
  <c r="B18" i="18"/>
  <c r="B29" i="18"/>
  <c r="B17" i="18"/>
  <c r="B16" i="18"/>
  <c r="B24" i="18"/>
  <c r="B28" i="18"/>
  <c r="B13" i="18"/>
  <c r="B27" i="18"/>
  <c r="B15" i="18"/>
  <c r="B31" i="18"/>
  <c r="B26" i="18"/>
  <c r="B14" i="18"/>
  <c r="B25" i="18"/>
  <c r="B19" i="18"/>
  <c r="B34" i="18"/>
  <c r="B35" i="18"/>
  <c r="B23" i="18"/>
  <c r="B22" i="18"/>
  <c r="B20" i="18"/>
  <c r="B32" i="18"/>
  <c r="B33" i="18"/>
  <c r="B21" i="18"/>
  <c r="J36" i="20"/>
  <c r="K25" i="20" s="1"/>
  <c r="F30" i="10"/>
  <c r="F18" i="10"/>
  <c r="F28" i="10"/>
  <c r="F16" i="10"/>
  <c r="F35" i="10"/>
  <c r="F22" i="10"/>
  <c r="F32" i="10"/>
  <c r="F29" i="10"/>
  <c r="F17" i="10"/>
  <c r="F27" i="10"/>
  <c r="F15" i="10"/>
  <c r="F25" i="10"/>
  <c r="F24" i="10"/>
  <c r="F34" i="10"/>
  <c r="F26" i="10"/>
  <c r="F14" i="10"/>
  <c r="F13" i="10"/>
  <c r="F21" i="10"/>
  <c r="F33" i="10"/>
  <c r="F20" i="10"/>
  <c r="F19" i="10"/>
  <c r="F31" i="10"/>
  <c r="F23" i="10"/>
  <c r="F15" i="9"/>
  <c r="J36" i="18"/>
  <c r="K36" i="18" s="1"/>
  <c r="B25" i="9"/>
  <c r="B18" i="9"/>
  <c r="B24" i="9"/>
  <c r="B34" i="9"/>
  <c r="B32" i="9"/>
  <c r="B29" i="9"/>
  <c r="B26" i="9"/>
  <c r="B35" i="9"/>
  <c r="B23" i="9"/>
  <c r="B22" i="9"/>
  <c r="B19" i="9"/>
  <c r="B28" i="9"/>
  <c r="B33" i="9"/>
  <c r="B21" i="9"/>
  <c r="B20" i="9"/>
  <c r="B31" i="9"/>
  <c r="B30" i="9"/>
  <c r="B27" i="9"/>
  <c r="D26" i="9"/>
  <c r="D13" i="9"/>
  <c r="D21" i="9"/>
  <c r="D20" i="9"/>
  <c r="D25" i="9"/>
  <c r="D23" i="9"/>
  <c r="D19" i="9"/>
  <c r="D17" i="9"/>
  <c r="D24" i="9"/>
  <c r="D35" i="9"/>
  <c r="D31" i="9"/>
  <c r="D30" i="9"/>
  <c r="D29" i="9"/>
  <c r="D14" i="9"/>
  <c r="D34" i="9"/>
  <c r="D22" i="9"/>
  <c r="D33" i="9"/>
  <c r="D32" i="9"/>
  <c r="D18" i="9"/>
  <c r="D27" i="9"/>
  <c r="D28" i="9"/>
  <c r="D16" i="9"/>
  <c r="F27" i="9"/>
  <c r="F14" i="9"/>
  <c r="F24" i="9"/>
  <c r="F32" i="9"/>
  <c r="F19" i="9"/>
  <c r="F26" i="9"/>
  <c r="F13" i="9"/>
  <c r="F34" i="9"/>
  <c r="F21" i="9"/>
  <c r="F31" i="9"/>
  <c r="F30" i="9"/>
  <c r="F25" i="9"/>
  <c r="F22" i="9"/>
  <c r="F35" i="9"/>
  <c r="F23" i="9"/>
  <c r="F33" i="9"/>
  <c r="F20" i="9"/>
  <c r="F18" i="9"/>
  <c r="F16" i="9"/>
  <c r="F29" i="9"/>
  <c r="F17" i="9"/>
  <c r="F28" i="9"/>
  <c r="H28" i="9"/>
  <c r="H16" i="9"/>
  <c r="H23" i="9"/>
  <c r="H34" i="9"/>
  <c r="H22" i="9"/>
  <c r="H33" i="9"/>
  <c r="H27" i="9"/>
  <c r="H14" i="9"/>
  <c r="H21" i="9"/>
  <c r="H32" i="9"/>
  <c r="H31" i="9"/>
  <c r="H26" i="9"/>
  <c r="H13" i="9"/>
  <c r="H19" i="9"/>
  <c r="H25" i="9"/>
  <c r="H24" i="9"/>
  <c r="H35" i="9"/>
  <c r="H20" i="9"/>
  <c r="H30" i="9"/>
  <c r="H18" i="9"/>
  <c r="H29" i="9"/>
  <c r="H17" i="9"/>
  <c r="B14" i="9"/>
  <c r="B13" i="9"/>
  <c r="B17" i="9"/>
  <c r="B16" i="9"/>
  <c r="M27" i="19" l="1"/>
  <c r="M13" i="9"/>
  <c r="M29" i="9"/>
  <c r="M26" i="18"/>
  <c r="M14" i="9"/>
  <c r="M28" i="18"/>
  <c r="M35" i="19"/>
  <c r="M25" i="9"/>
  <c r="M15" i="9"/>
  <c r="M36" i="10"/>
  <c r="M16" i="10"/>
  <c r="M27" i="10"/>
  <c r="M33" i="10"/>
  <c r="M14" i="10"/>
  <c r="M18" i="10"/>
  <c r="M22" i="10"/>
  <c r="M20" i="10"/>
  <c r="M30" i="10"/>
  <c r="M34" i="10"/>
  <c r="M26" i="10"/>
  <c r="M29" i="10"/>
  <c r="M21" i="10"/>
  <c r="M35" i="18"/>
  <c r="M18" i="18"/>
  <c r="M34" i="9"/>
  <c r="M35" i="10"/>
  <c r="M21" i="9"/>
  <c r="M34" i="18"/>
  <c r="M33" i="18"/>
  <c r="M14" i="19"/>
  <c r="M13" i="18"/>
  <c r="M24" i="10"/>
  <c r="M28" i="10"/>
  <c r="M20" i="18"/>
  <c r="M22" i="19"/>
  <c r="M31" i="9"/>
  <c r="M23" i="18"/>
  <c r="M16" i="9"/>
  <c r="M19" i="9"/>
  <c r="M27" i="18"/>
  <c r="M17" i="10"/>
  <c r="M14" i="18"/>
  <c r="M29" i="18"/>
  <c r="M22" i="9"/>
  <c r="M16" i="18"/>
  <c r="M19" i="19"/>
  <c r="M25" i="19"/>
  <c r="M33" i="19"/>
  <c r="M16" i="19"/>
  <c r="M26" i="19"/>
  <c r="M24" i="19"/>
  <c r="M15" i="19"/>
  <c r="M18" i="19"/>
  <c r="M32" i="19"/>
  <c r="M31" i="19"/>
  <c r="M34" i="19"/>
  <c r="M17" i="19"/>
  <c r="M21" i="19"/>
  <c r="M25" i="18"/>
  <c r="M18" i="9"/>
  <c r="M21" i="18"/>
  <c r="M30" i="18"/>
  <c r="M17" i="9"/>
  <c r="M23" i="9"/>
  <c r="M30" i="19"/>
  <c r="M32" i="18"/>
  <c r="K36" i="19"/>
  <c r="K13" i="19"/>
  <c r="K19" i="19"/>
  <c r="K31" i="19"/>
  <c r="K25" i="19"/>
  <c r="K14" i="19"/>
  <c r="K27" i="19"/>
  <c r="K15" i="19"/>
  <c r="K28" i="19"/>
  <c r="K35" i="19"/>
  <c r="K29" i="19"/>
  <c r="K16" i="19"/>
  <c r="K21" i="19"/>
  <c r="K17" i="19"/>
  <c r="K22" i="19"/>
  <c r="K18" i="19"/>
  <c r="K24" i="19"/>
  <c r="K30" i="19"/>
  <c r="K34" i="19"/>
  <c r="K20" i="19"/>
  <c r="K32" i="19"/>
  <c r="K23" i="19"/>
  <c r="K33" i="19"/>
  <c r="K26" i="19"/>
  <c r="K15" i="10"/>
  <c r="K36" i="10"/>
  <c r="K30" i="10"/>
  <c r="K18" i="10"/>
  <c r="K24" i="10"/>
  <c r="K20" i="10"/>
  <c r="K28" i="10"/>
  <c r="K16" i="10"/>
  <c r="K32" i="10"/>
  <c r="K21" i="10"/>
  <c r="K22" i="10"/>
  <c r="K31" i="10"/>
  <c r="K34" i="10"/>
  <c r="K13" i="10"/>
  <c r="K33" i="10"/>
  <c r="K35" i="10"/>
  <c r="K27" i="10"/>
  <c r="K23" i="10"/>
  <c r="K14" i="10"/>
  <c r="K29" i="10"/>
  <c r="K19" i="10"/>
  <c r="K25" i="10"/>
  <c r="K26" i="10"/>
  <c r="K17" i="10"/>
  <c r="K24" i="18"/>
  <c r="K33" i="18"/>
  <c r="K25" i="18"/>
  <c r="K21" i="18"/>
  <c r="K15" i="18"/>
  <c r="K28" i="18"/>
  <c r="K13" i="18"/>
  <c r="K30" i="18"/>
  <c r="K31" i="18"/>
  <c r="K19" i="18"/>
  <c r="K14" i="18"/>
  <c r="K16" i="18"/>
  <c r="K18" i="18"/>
  <c r="K17" i="18"/>
  <c r="K23" i="18"/>
  <c r="K22" i="18"/>
  <c r="K29" i="18"/>
  <c r="K34" i="18"/>
  <c r="K35" i="18"/>
  <c r="K20" i="18"/>
  <c r="K26" i="18"/>
  <c r="K32" i="18"/>
  <c r="K33" i="20"/>
  <c r="K34" i="20"/>
  <c r="K24" i="20"/>
  <c r="K15" i="20"/>
  <c r="K29" i="20"/>
  <c r="K18" i="20"/>
  <c r="K20" i="20"/>
  <c r="K22" i="20"/>
  <c r="K32" i="20"/>
  <c r="K28" i="20"/>
  <c r="K21" i="20"/>
  <c r="K16" i="20"/>
  <c r="K17" i="20"/>
  <c r="K35" i="20"/>
  <c r="K19" i="20"/>
  <c r="K14" i="20"/>
  <c r="K31" i="20"/>
  <c r="K13" i="20"/>
  <c r="K30" i="20"/>
  <c r="K23" i="20"/>
  <c r="K36" i="20"/>
  <c r="K27" i="20"/>
  <c r="K26" i="20"/>
  <c r="K27" i="18"/>
  <c r="M36" i="19" l="1"/>
</calcChain>
</file>

<file path=xl/sharedStrings.xml><?xml version="1.0" encoding="utf-8"?>
<sst xmlns="http://schemas.openxmlformats.org/spreadsheetml/2006/main" count="652" uniqueCount="293">
  <si>
    <t>Competitive Goals</t>
  </si>
  <si>
    <t xml:space="preserve">Meet Participation </t>
  </si>
  <si>
    <t>Past</t>
  </si>
  <si>
    <t>Goal</t>
  </si>
  <si>
    <t>Goals</t>
  </si>
  <si>
    <t>Workouts</t>
  </si>
  <si>
    <t>Maximum Wednesdays</t>
  </si>
  <si>
    <t>Other</t>
  </si>
  <si>
    <t>100 Fly Challenge</t>
  </si>
  <si>
    <t>Swimming Etiquette</t>
  </si>
  <si>
    <t>Swimmer Moveups</t>
  </si>
  <si>
    <t>n/a</t>
  </si>
  <si>
    <t>Group Goals</t>
  </si>
  <si>
    <t>Week Of</t>
  </si>
  <si>
    <t>Objectives</t>
  </si>
  <si>
    <t>Special Days</t>
  </si>
  <si>
    <t>IMX-Test</t>
  </si>
  <si>
    <t>Maximum Wednesday</t>
  </si>
  <si>
    <t>IM Awareness</t>
  </si>
  <si>
    <t>July 26th</t>
  </si>
  <si>
    <t>Meets</t>
  </si>
  <si>
    <t>Component</t>
  </si>
  <si>
    <t>Code</t>
  </si>
  <si>
    <t>Description</t>
  </si>
  <si>
    <t>Example Sets</t>
  </si>
  <si>
    <t>Fly or Free-Fly Sets</t>
  </si>
  <si>
    <t>Fly</t>
  </si>
  <si>
    <t>Backstroke Sets</t>
  </si>
  <si>
    <t>BK</t>
  </si>
  <si>
    <t>Breaststroke Sets</t>
  </si>
  <si>
    <t>BR</t>
  </si>
  <si>
    <t>Freestyle Sets</t>
  </si>
  <si>
    <t>FR</t>
  </si>
  <si>
    <t>Training Sets</t>
  </si>
  <si>
    <t>IM</t>
  </si>
  <si>
    <t>Dist.</t>
  </si>
  <si>
    <t>Kick Sets</t>
  </si>
  <si>
    <t>K</t>
  </si>
  <si>
    <t>Test Sets</t>
  </si>
  <si>
    <t>X</t>
  </si>
  <si>
    <t>Skill Development</t>
  </si>
  <si>
    <t>Start/Turn Work</t>
  </si>
  <si>
    <t>Fly Work</t>
  </si>
  <si>
    <t>Backstroke Work</t>
  </si>
  <si>
    <t>Breaststroke Work</t>
  </si>
  <si>
    <t>Freestyle Work</t>
  </si>
  <si>
    <t>SWST</t>
  </si>
  <si>
    <t>SWFly</t>
  </si>
  <si>
    <t>SWBK</t>
  </si>
  <si>
    <t>SWBR</t>
  </si>
  <si>
    <t>SWFR</t>
  </si>
  <si>
    <t>Race Preparation</t>
  </si>
  <si>
    <t>Sprints</t>
  </si>
  <si>
    <t>SP</t>
  </si>
  <si>
    <t>For fun, for racing, for coordination</t>
  </si>
  <si>
    <t>25's or less on 3-4 heats</t>
  </si>
  <si>
    <t>2 Broken 200 IM's, partners getting splits, 3 broken 100 fly by 25's on :10r</t>
  </si>
  <si>
    <t>Before Practice/Fun/Motivation</t>
  </si>
  <si>
    <t>Relays/Games</t>
  </si>
  <si>
    <t>G</t>
  </si>
  <si>
    <t>Relay races, t-shirt relays, go/ghost, butt2butt, See games and gimmicks</t>
  </si>
  <si>
    <t>Life Skills</t>
  </si>
  <si>
    <t>LS</t>
  </si>
  <si>
    <t>What is self-image, goal setting, process, dedication, commitment, etc.</t>
  </si>
  <si>
    <t>Team Meetings</t>
  </si>
  <si>
    <t>Team goals, team issues, team dreams, team work, team culture building, etc.</t>
  </si>
  <si>
    <t>Underwater Sets</t>
  </si>
  <si>
    <t>Underwater Work</t>
  </si>
  <si>
    <t>Same as individual stroke sets but with a little extra challenge to it to instill the expectation that we are "IM Tough"</t>
  </si>
  <si>
    <t>Evaluation sets that are recorde and evalauted pre-mid-post season</t>
  </si>
  <si>
    <t>SWUW</t>
  </si>
  <si>
    <t>15 minuts dedicated to learning from each other, use small portions of the lane, keep everyone close, use verbal-physical approach, use kinestetic teaching, concentrate on one or two specific sills each time</t>
  </si>
  <si>
    <t>15 minutes dedicated to starts and/or turns One on one, with everyone watching. Skills are different than drills.</t>
  </si>
  <si>
    <t>Defining Workout Components of The Season for Age Group 3</t>
  </si>
  <si>
    <t>For fun, speed, skill development, and team work</t>
  </si>
  <si>
    <t>Purpose is to practice race strategies rather than developing energy systems related to speed</t>
  </si>
  <si>
    <r>
      <rPr>
        <b/>
        <sz val="12"/>
        <color theme="1"/>
        <rFont val="Calibri"/>
        <family val="2"/>
        <scheme val="minor"/>
      </rPr>
      <t xml:space="preserve">Quality </t>
    </r>
    <r>
      <rPr>
        <sz val="12"/>
        <color theme="1"/>
        <rFont val="Calibri"/>
        <family val="2"/>
        <scheme val="minor"/>
      </rPr>
      <t>Sets Focused on Developing Speed/Distance for U/W dolphin kicks and BR Pullouts. Give rest, expect speed and distance.</t>
    </r>
  </si>
  <si>
    <r>
      <rPr>
        <b/>
        <sz val="12"/>
        <color theme="1"/>
        <rFont val="Calibri"/>
        <family val="2"/>
        <scheme val="minor"/>
      </rPr>
      <t>Quality</t>
    </r>
    <r>
      <rPr>
        <sz val="12"/>
        <color theme="1"/>
        <rFont val="Calibri"/>
        <family val="2"/>
        <scheme val="minor"/>
      </rPr>
      <t xml:space="preserve"> Sets, All fllavors, sets on the clock, never a rest set &amp; always fast</t>
    </r>
  </si>
  <si>
    <t>RT</t>
  </si>
  <si>
    <t>Race Tactics</t>
  </si>
  <si>
    <t>Dryland</t>
  </si>
  <si>
    <t>DL</t>
  </si>
  <si>
    <t>before the workout, movement patters, pushups progressions, etc.</t>
  </si>
  <si>
    <t>Stations, land games, continaul movmeent, warmup teaching, etc.</t>
  </si>
  <si>
    <t>Team/Group</t>
  </si>
  <si>
    <t>Cycles Name</t>
  </si>
  <si>
    <t>Start Date</t>
  </si>
  <si>
    <t>End Date</t>
  </si>
  <si>
    <t>Age Group 2</t>
  </si>
  <si>
    <t>Legnth of Workout</t>
  </si>
  <si>
    <t>Number of 10 min. blocks per practice</t>
  </si>
  <si>
    <t>Number of 10 min. blocks per week</t>
  </si>
  <si>
    <t>Week 1</t>
  </si>
  <si>
    <t>Week 2</t>
  </si>
  <si>
    <t>Blocks</t>
  </si>
  <si>
    <t>FL</t>
  </si>
  <si>
    <t>UW</t>
  </si>
  <si>
    <t>Week 3</t>
  </si>
  <si>
    <t>Components</t>
  </si>
  <si>
    <t>Total</t>
  </si>
  <si>
    <t>Yards</t>
  </si>
  <si>
    <t>10-15 minutes dedicated to exploring life skills using quesiton-answer approach</t>
  </si>
  <si>
    <t>10-15 minutes dedicated to exploring the Crimson Culture</t>
  </si>
  <si>
    <t>Week 4</t>
  </si>
  <si>
    <t>Week of ==&gt;</t>
  </si>
  <si>
    <r>
      <t xml:space="preserve">15 minutes dedicated to working the steps to build an efficient, smooth, and far underwater traveling experience. Typically split the 15 minutes into two, 7.5 for Fly U/W work and 7.5 for BR U/W work. </t>
    </r>
    <r>
      <rPr>
        <b/>
        <sz val="12"/>
        <color theme="1"/>
        <rFont val="Calibri"/>
        <family val="2"/>
        <scheme val="minor"/>
      </rPr>
      <t>Streamline focus is included in here as well.</t>
    </r>
  </si>
  <si>
    <t>Actual</t>
  </si>
  <si>
    <t>TEAM</t>
  </si>
  <si>
    <t>Yardage</t>
  </si>
  <si>
    <t>Almost double the average yardage in practice to build aerobic</t>
  </si>
  <si>
    <t>Maintain/Review Strokework and find flaws</t>
  </si>
  <si>
    <t>Set</t>
  </si>
  <si>
    <t>Monday</t>
  </si>
  <si>
    <t>Wednesday</t>
  </si>
  <si>
    <t>Saturday</t>
  </si>
  <si>
    <t>Time</t>
  </si>
  <si>
    <t>Comp</t>
  </si>
  <si>
    <t>Thought For The Day</t>
  </si>
  <si>
    <t>A Interval</t>
  </si>
  <si>
    <t>B Intervals</t>
  </si>
  <si>
    <t>Notes/Reflection</t>
  </si>
  <si>
    <t>Week:</t>
  </si>
  <si>
    <t>Group:</t>
  </si>
  <si>
    <r>
      <rPr>
        <b/>
        <sz val="12"/>
        <color theme="1"/>
        <rFont val="Calibri"/>
        <family val="2"/>
        <scheme val="minor"/>
      </rPr>
      <t xml:space="preserve">Aerobic </t>
    </r>
    <r>
      <rPr>
        <sz val="12"/>
        <color theme="1"/>
        <rFont val="Calibri"/>
        <family val="2"/>
        <scheme val="minor"/>
      </rPr>
      <t xml:space="preserve">Sets with 1/4-1/2 of the total distance focused on drills/habbits. 1/2 are sets of 200 yard repeats or longer. Sometime shorter distance for hitting </t>
    </r>
    <r>
      <rPr>
        <b/>
        <sz val="12"/>
        <color theme="1"/>
        <rFont val="Calibri"/>
        <family val="2"/>
        <scheme val="minor"/>
      </rPr>
      <t>lactate threshold</t>
    </r>
    <r>
      <rPr>
        <sz val="12"/>
        <color theme="1"/>
        <rFont val="Calibri"/>
        <family val="2"/>
        <scheme val="minor"/>
      </rPr>
      <t xml:space="preserve"> when focusing on progression and overloading. All sets should focus on descending</t>
    </r>
  </si>
  <si>
    <t>7x100's (50 Fly, 25 FR, 25 Fly) on 2:00 desc last 3, 3x200 fly w/ fins on 4, each one faster</t>
  </si>
  <si>
    <t>3x200' BKs on 4:00 alternative sidekick w/ DPS, 800 BK with Fins</t>
  </si>
  <si>
    <t>12x50's on 1:00 on 1:00 DAPO's desc. by 3, 3x300's on 6:00 descending</t>
  </si>
  <si>
    <t>1,000 FR BE3, 20x25's on :35 alt. drill/swim</t>
  </si>
  <si>
    <t>16x25's U/W Fish K w/ Fins on :45</t>
  </si>
  <si>
    <t>IM Sets</t>
  </si>
  <si>
    <t>5x200's on 3:30 free faster than fly, 8x100's on 1:45, descend 1-4, 5-8</t>
  </si>
  <si>
    <t>3x200's Side kick, swithc evry 12 kicks on 5:00, 8x100's fly kick w. fis no board on 1:50</t>
  </si>
  <si>
    <t>6x100's IM on lowest possible rest, 4x200 IM's on lowest possible rest. Any 6x100's test</t>
  </si>
  <si>
    <t>X-test</t>
  </si>
  <si>
    <t>Training Focus:</t>
  </si>
  <si>
    <t>Additional Work:</t>
  </si>
  <si>
    <t>Stoke Focus:</t>
  </si>
  <si>
    <t>Stroke Focus:</t>
  </si>
  <si>
    <t>Tech Focus:</t>
  </si>
  <si>
    <t>Quality</t>
  </si>
  <si>
    <t>Sharpening</t>
  </si>
  <si>
    <t>DPS</t>
  </si>
  <si>
    <t>Pull Sets</t>
  </si>
  <si>
    <t>Pull</t>
  </si>
  <si>
    <t>Distance Sets</t>
  </si>
  <si>
    <t>Sets focused exclusively on developing muscular strength during the catch portion of the stroke</t>
  </si>
  <si>
    <t>Sets focused on the development of a stronger hold on the water by focusing on stroke count or developing the skill to hold onto more water. Most of the time will be mixed in with a stroke. Paddles or Swolf sets will be used most often</t>
  </si>
  <si>
    <t>16x50's on 1:00 pull Freestyle</t>
  </si>
  <si>
    <t>Meets/Events</t>
  </si>
  <si>
    <t>Weekly Objectives</t>
  </si>
  <si>
    <t>500's, 1,00's, Miles</t>
  </si>
  <si>
    <t>75 minutes</t>
  </si>
  <si>
    <t>Numbe of 15 minute blocks per week</t>
  </si>
  <si>
    <t>Number of 15 min. blocks per practice</t>
  </si>
  <si>
    <t>Priorities for Quality Cycle</t>
  </si>
  <si>
    <t>Tuesay</t>
  </si>
  <si>
    <t>Priorities for Skill Renew Cycle</t>
  </si>
  <si>
    <t>Skill Renew</t>
  </si>
  <si>
    <t>Quantity 1</t>
  </si>
  <si>
    <t>Do time trials 4x50's and 500 FR (Record times on back of skill cards, hand out national time standards)</t>
  </si>
  <si>
    <t>10 (kids get an IM Tough Shirts?)</t>
  </si>
  <si>
    <t>Cycle</t>
  </si>
  <si>
    <t>Season</t>
  </si>
  <si>
    <t>Season Totals</t>
  </si>
  <si>
    <t>Percent</t>
  </si>
  <si>
    <t>Season Overview</t>
  </si>
  <si>
    <t>%</t>
  </si>
  <si>
    <t>Total Yardage</t>
  </si>
  <si>
    <t>July 31st</t>
  </si>
  <si>
    <t>Number of 15 min. blocks per week</t>
  </si>
  <si>
    <t>Quantity 2 Cycle</t>
  </si>
  <si>
    <t>Group: Silver/Copper</t>
  </si>
  <si>
    <t>4 swimmers</t>
  </si>
  <si>
    <t>Gold Qualifiers (2 different strokes)</t>
  </si>
  <si>
    <t>Silver Qualifiers (3 different strokes)</t>
  </si>
  <si>
    <t>12/14 swimmers</t>
  </si>
  <si>
    <t>May Meet, June Meet, July Meet 12 swimmers attend</t>
  </si>
  <si>
    <t>Triple Crown</t>
  </si>
  <si>
    <t>Place top 3 At LC AG</t>
  </si>
  <si>
    <t>10 swimmers at 2,500 yards in 45 minutes</t>
  </si>
  <si>
    <t>Average Weekly Yardage</t>
  </si>
  <si>
    <t>10,000 w/ 60 minutes of stroke work</t>
  </si>
  <si>
    <t>Primary X-test goal is 12 swimmer completing 6x100's IM with a solid stroke count on 1:55. Secondary X-test goal is 14 swimmers on 1:45 FR, 1:55 BK, 2:00 BR, 1:55 Fly.</t>
  </si>
  <si>
    <t>10/14 swimmers can swim a 100 fly &amp; descend last 3 25's. Swimmers get a certificate if they complete it. Will use 20x25's set to prepare. Challenge Date is week of July 12th.</t>
  </si>
  <si>
    <t>8 moveups</t>
  </si>
  <si>
    <t>200 IM, Legal Stroke, Free Faster Than Fly</t>
  </si>
  <si>
    <t>Understanding Race Efforts</t>
  </si>
  <si>
    <t>14/14 Can swim &amp; understand Cruise, Hard/Fast, Sprint, &amp; Build</t>
  </si>
  <si>
    <t>Average Weekly Attendance</t>
  </si>
  <si>
    <t xml:space="preserve">Beginning Date: April 10th </t>
  </si>
  <si>
    <t>Target Date: July 16th, 2022</t>
  </si>
  <si>
    <t>Culture</t>
  </si>
  <si>
    <t>Kids understand and represent team core values</t>
  </si>
  <si>
    <t>April 11th</t>
  </si>
  <si>
    <t>April 18th</t>
  </si>
  <si>
    <t>April 25th</t>
  </si>
  <si>
    <t>May 2nd</t>
  </si>
  <si>
    <t xml:space="preserve">May 9th </t>
  </si>
  <si>
    <t>May 16th</t>
  </si>
  <si>
    <t>May 23rd</t>
  </si>
  <si>
    <t>May 30th</t>
  </si>
  <si>
    <t>June 6th</t>
  </si>
  <si>
    <t xml:space="preserve">June 13th </t>
  </si>
  <si>
    <t>June 20th</t>
  </si>
  <si>
    <t>June 27th</t>
  </si>
  <si>
    <t xml:space="preserve">July 4th </t>
  </si>
  <si>
    <t>July 11th</t>
  </si>
  <si>
    <t>July 18th</t>
  </si>
  <si>
    <t xml:space="preserve">July 25th </t>
  </si>
  <si>
    <t>x</t>
  </si>
  <si>
    <t>3 to 4</t>
  </si>
  <si>
    <t>May 9th</t>
  </si>
  <si>
    <t>May 7th</t>
  </si>
  <si>
    <t>45 min to 1 hr</t>
  </si>
  <si>
    <t>Teach progression for all four strokes</t>
  </si>
  <si>
    <t>Improve kicking ability (10x50's)</t>
  </si>
  <si>
    <t>90% of team is doing a score of 5/7 for Red Zones, i.e. flip turn, open turn, underwater, and breathing pattern</t>
  </si>
  <si>
    <t>Silver Division</t>
  </si>
  <si>
    <t>Goal Meeting Thursday, Turn Work on FR/BK, U/W and Kicking Daily, DPS Teaching 11-19-11-19, Im Transition Shorts, Backstroke Week progression, turns, 6xmid-pool 50's, Practice ettiquete list. Need Nakata Block</t>
  </si>
  <si>
    <t>Final Goal Meeting  on Index Cards. Thursday, Turn Work FR/BK, UW &amp; Kicking Daily. 75 BK/BR set w/ disciplined turns (Hard DPS/Line work). DPS Training for FR, FR week on progs, and 6x50s mid-pool daly. Need Nakata Block</t>
  </si>
  <si>
    <t>Intersquad Meet BK and BR 50's (red zone and dps print a roster) and Team Banquet</t>
  </si>
  <si>
    <t>Daily Progression in 15 min or less. Daily turn work alt., Check in on U/W to b/o consistency, Mon. Eval 10x50's FR Kick, Mon. Eval 4x50's IMO time trial (red zone and dps) Test Tue/Thur/Sat if Kids have set maturity</t>
  </si>
  <si>
    <t>Building the Bedrock: Red Zone, Progressions, DPS, and Kicking</t>
  </si>
  <si>
    <t>Phase</t>
  </si>
  <si>
    <t>Lane etiquette, Solid DPS Understanding</t>
  </si>
  <si>
    <t>Time Standards, first round of evaluations, video Recording</t>
  </si>
  <si>
    <t>Kyle Gone Tue. for Jordan Peterson and then CO., Time standards read them</t>
  </si>
  <si>
    <t>Mon. Eval 100 IM, 4x50's IMO (note red zone and dps) 10x50's Kick Set. Record on Skill Card</t>
  </si>
  <si>
    <t>Max Wednesday/4x50's IMO Test. Remember to train 75's for LC</t>
  </si>
  <si>
    <t>May Flowers Meet, No Practice or Sub Coach</t>
  </si>
  <si>
    <t>Time Awareness</t>
  </si>
  <si>
    <t>TA</t>
  </si>
  <si>
    <t>Learn about personal time, time standards</t>
  </si>
  <si>
    <t>Pointing out times posted on time sheets and times in practices</t>
  </si>
  <si>
    <t>Entire group can run 10-15 minutes ndividually while individdualize lanes are coached by the coach. Will grade 1x a week score of 1-7.</t>
  </si>
  <si>
    <t>No DQ's</t>
  </si>
  <si>
    <t>Finsihes and Turns Get Us</t>
  </si>
  <si>
    <t>Every Swimmer competes in each stroke 2x without a DQ</t>
  </si>
  <si>
    <t>Teach timing awareness and pair it with pacing (cruise, hard/fast,spring, and build) awareness</t>
  </si>
  <si>
    <t>Do DPS/SWOLF sets twice every week</t>
  </si>
  <si>
    <t>Achieve Density Goal of 2,500 yards in 45 minutes at least 2 times this phase</t>
  </si>
  <si>
    <t xml:space="preserve">June 4th </t>
  </si>
  <si>
    <t>Quantity 1: Building Aerobic Base</t>
  </si>
  <si>
    <t>IMX-Test and Broken 500 (pacing Intro)</t>
  </si>
  <si>
    <t>Intra Meet &amp; Banquet</t>
  </si>
  <si>
    <t>Mon. 100 &amp; 4x50 IM Eval</t>
  </si>
  <si>
    <t>Backstroke week layed with mini strokes daily. Push the u/w this week. Kicking and pulling layered with DPS sets. Spring Fly Sets.</t>
  </si>
  <si>
    <t>BK-DPS Para</t>
  </si>
  <si>
    <t>BR-DPS Para</t>
  </si>
  <si>
    <t>Stroke Progression Daily, Focus on 2IM Turns, Lots of Kicking/Pulling, 4x50's IMO Time trial redo and update goals if they want, Fly sprint sets, IM day. BR/Fly Aero is broken into parts. This is their first every aerobic push</t>
  </si>
  <si>
    <t>IM-X , Broken 500 &amp; Meet</t>
  </si>
  <si>
    <t>FL-DPS Para</t>
  </si>
  <si>
    <t>Kyle is gone to TYR Pro Series</t>
  </si>
  <si>
    <t>Max Wednesday, Broken 500, and 500 Time Trial</t>
  </si>
  <si>
    <t>Max Wed, Broken 500, 500 TT</t>
  </si>
  <si>
    <t>IM-X</t>
  </si>
  <si>
    <t>Short Stroke Progressions Daily, 300IM to be ready for Metro (FR-IM for next Phase), Big DPS Set Week, Teach 6 Beat K for FR, All Strokes Get Attention, Get feedback on Set independence since I am gone. Still Pulling and Kicking a lot</t>
  </si>
  <si>
    <t>Challenge set indpendance to work with slower swimmers. Teach pacing/negative split building off last week's 500 w/ another broken 500 + 500 TT. BK/BR transitions heavily (u/w pullouts) + continuing to push walls. Still fly sprint sets</t>
  </si>
  <si>
    <t>Metro Specialty Meet 200 IM and 400 FR</t>
  </si>
  <si>
    <t>Group May Meet Focused on 200 IM and 400 FR</t>
  </si>
  <si>
    <t>Starlight Open 200 IM and 400 FR</t>
  </si>
  <si>
    <t>Quantity 2:  Stabilizing Aerobic Base by adding in more IM aspects</t>
  </si>
  <si>
    <t>Timed 500 and Max Wednesday</t>
  </si>
  <si>
    <t>IM Week Challenge to dvelop 200 IM: Daily IM with mini stroke progressions and rotation of transition focus, remember to push to 75's for LC. Sprint Fly Set. Begin a standard DPS set. IMX test weekly evaluated on test days</t>
  </si>
  <si>
    <t>Kyle gone to NSCA 4th of July Parade</t>
  </si>
  <si>
    <t>Review</t>
  </si>
  <si>
    <t>Silver Macro/Meso Overview</t>
  </si>
  <si>
    <t>Skill Cards and 100 IM Video Update Have kids update goals and discuss Starlight goals</t>
  </si>
  <si>
    <t>Skill Cards Update. Share kids goal cards and have them update</t>
  </si>
  <si>
    <t xml:space="preserve">Daily Progression in 15 min or less. Daily turn work alt., Check in on U/W to b/o consistency, Thur. Eval 10x50's FR Kick, Thur. Eval 4x50's IMO time trial (red zone and dps) Test </t>
  </si>
  <si>
    <t>Max Wed., Timed 500</t>
  </si>
  <si>
    <t xml:space="preserve">Timed 500/Max Wed. </t>
  </si>
  <si>
    <t>Priorities for Quantity Cycle 2: IM</t>
  </si>
  <si>
    <t>June 25th</t>
  </si>
  <si>
    <t xml:space="preserve">June 6th </t>
  </si>
  <si>
    <t>Develop 200 IM and 100 Fly pacing/understandng</t>
  </si>
  <si>
    <t>Continue slow build of density to becoming double wht the 1st week of phase 2 was.</t>
  </si>
  <si>
    <t>Blank</t>
  </si>
  <si>
    <t>July 4th</t>
  </si>
  <si>
    <t>Push the 200 IM, Spring Fly Sets (100 Fly Challenge), DPS, Race Efforts Review, Encourage going fast at the end FR with a 6 beat kick. Teach 200 IM pacing strategy</t>
  </si>
  <si>
    <t>Distance Focus, Pulling and Kicking, with mini focus on all strokes. Push the u/w this week. Spring Fly Set (100 Fly Challenge) Remind on 6 Beat Kick</t>
  </si>
  <si>
    <t>MEET Week!</t>
  </si>
  <si>
    <t>All Mix, Final Distance Week, Highest Yardage Chllenge. They shold be as independent as possilbe on running sets</t>
  </si>
  <si>
    <t>Review each swimmers race for the weekend</t>
  </si>
  <si>
    <t>IST July Open. Last Meet of The Season</t>
  </si>
  <si>
    <t>Review progressions, more time for games, prep for AG</t>
  </si>
  <si>
    <t>Review Skill Cards, 100 IM</t>
  </si>
  <si>
    <t>Cylce</t>
  </si>
  <si>
    <t>July 25th</t>
  </si>
  <si>
    <t>Prepaed to compte in the July Open</t>
  </si>
  <si>
    <t>Specific Needs are worked on for end of season</t>
  </si>
  <si>
    <t>Improve understanding on specific 200 IM pacing (Cruise Fly w/ Long Strokes, Stedy Kick and Build Back Tempo, Strong Legs and Buidl BR Tempo, Hammer 6beat kick in feesyle and head down last 10 yards.</t>
  </si>
  <si>
    <t>Priorities for Quantity Cycle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</si>
</sst>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31" xfId="0" applyBorder="1" applyAlignment="1">
      <alignment horizontal="right"/>
    </xf>
    <xf numFmtId="0" fontId="2" fillId="0" borderId="30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/>
    <xf numFmtId="0" fontId="0" fillId="0" borderId="31" xfId="0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42" xfId="0" applyBorder="1" applyAlignment="1">
      <alignment horizontal="left" vertical="center"/>
    </xf>
    <xf numFmtId="0" fontId="0" fillId="0" borderId="12" xfId="0" applyBorder="1"/>
    <xf numFmtId="0" fontId="0" fillId="0" borderId="27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34" xfId="0" applyBorder="1"/>
    <xf numFmtId="0" fontId="0" fillId="0" borderId="35" xfId="0" applyBorder="1"/>
    <xf numFmtId="0" fontId="2" fillId="0" borderId="3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2" borderId="16" xfId="0" applyFont="1" applyFill="1" applyBorder="1"/>
    <xf numFmtId="0" fontId="2" fillId="0" borderId="43" xfId="0" applyFont="1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28" xfId="0" applyBorder="1"/>
    <xf numFmtId="0" fontId="0" fillId="0" borderId="49" xfId="0" applyBorder="1"/>
    <xf numFmtId="0" fontId="2" fillId="0" borderId="59" xfId="0" applyFont="1" applyBorder="1"/>
    <xf numFmtId="0" fontId="2" fillId="0" borderId="60" xfId="0" applyFont="1" applyBorder="1"/>
    <xf numFmtId="0" fontId="2" fillId="0" borderId="41" xfId="0" applyFont="1" applyBorder="1"/>
    <xf numFmtId="0" fontId="2" fillId="0" borderId="39" xfId="0" applyFont="1" applyBorder="1"/>
    <xf numFmtId="3" fontId="0" fillId="0" borderId="31" xfId="0" applyNumberFormat="1" applyBorder="1"/>
    <xf numFmtId="2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20" fontId="0" fillId="0" borderId="0" xfId="0" applyNumberFormat="1"/>
    <xf numFmtId="0" fontId="0" fillId="0" borderId="0" xfId="0" applyAlignment="1">
      <alignment horizontal="center" vertical="center"/>
    </xf>
    <xf numFmtId="20" fontId="0" fillId="0" borderId="30" xfId="0" applyNumberFormat="1" applyBorder="1" applyAlignment="1">
      <alignment horizontal="center"/>
    </xf>
    <xf numFmtId="0" fontId="0" fillId="0" borderId="30" xfId="0" applyBorder="1"/>
    <xf numFmtId="20" fontId="0" fillId="0" borderId="62" xfId="0" applyNumberFormat="1" applyBorder="1" applyAlignment="1">
      <alignment horizontal="center"/>
    </xf>
    <xf numFmtId="0" fontId="0" fillId="0" borderId="62" xfId="0" applyBorder="1"/>
    <xf numFmtId="0" fontId="0" fillId="0" borderId="0" xfId="0" applyAlignment="1">
      <alignment horizontal="center" vertical="center" textRotation="90"/>
    </xf>
    <xf numFmtId="20" fontId="0" fillId="0" borderId="0" xfId="0" applyNumberFormat="1" applyAlignment="1">
      <alignment horizontal="center" vertical="center"/>
    </xf>
    <xf numFmtId="3" fontId="0" fillId="0" borderId="31" xfId="0" applyNumberFormat="1" applyBorder="1" applyAlignment="1">
      <alignment horizontal="right"/>
    </xf>
    <xf numFmtId="9" fontId="0" fillId="0" borderId="27" xfId="0" applyNumberFormat="1" applyBorder="1"/>
    <xf numFmtId="9" fontId="0" fillId="0" borderId="29" xfId="0" applyNumberFormat="1" applyBorder="1"/>
    <xf numFmtId="9" fontId="0" fillId="0" borderId="32" xfId="0" applyNumberFormat="1" applyBorder="1"/>
    <xf numFmtId="0" fontId="0" fillId="0" borderId="5" xfId="0" applyBorder="1"/>
    <xf numFmtId="0" fontId="0" fillId="0" borderId="18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53" xfId="0" applyBorder="1"/>
    <xf numFmtId="0" fontId="0" fillId="0" borderId="55" xfId="0" applyBorder="1"/>
    <xf numFmtId="0" fontId="0" fillId="0" borderId="71" xfId="0" applyBorder="1"/>
    <xf numFmtId="3" fontId="0" fillId="0" borderId="55" xfId="0" applyNumberFormat="1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70" xfId="0" applyBorder="1"/>
    <xf numFmtId="164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1" fontId="0" fillId="0" borderId="1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4" borderId="7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8" xfId="0" applyFill="1" applyBorder="1" applyAlignment="1">
      <alignment horizontal="left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wrapText="1"/>
    </xf>
    <xf numFmtId="0" fontId="0" fillId="4" borderId="8" xfId="0" applyFill="1" applyBorder="1"/>
    <xf numFmtId="0" fontId="0" fillId="4" borderId="6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64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9" fontId="0" fillId="4" borderId="10" xfId="0" applyNumberFormat="1" applyFill="1" applyBorder="1" applyAlignment="1">
      <alignment horizontal="left" vertical="center"/>
    </xf>
    <xf numFmtId="9" fontId="0" fillId="4" borderId="11" xfId="0" applyNumberForma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58" xfId="0" applyBorder="1" applyAlignment="1">
      <alignment vertical="center"/>
    </xf>
    <xf numFmtId="0" fontId="2" fillId="0" borderId="67" xfId="0" applyFont="1" applyBorder="1" applyAlignment="1">
      <alignment vertical="center"/>
    </xf>
    <xf numFmtId="0" fontId="3" fillId="5" borderId="16" xfId="0" applyFont="1" applyFill="1" applyBorder="1"/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43" xfId="0" applyBorder="1"/>
    <xf numFmtId="9" fontId="0" fillId="0" borderId="56" xfId="0" applyNumberFormat="1" applyBorder="1"/>
    <xf numFmtId="0" fontId="2" fillId="0" borderId="19" xfId="0" applyFont="1" applyBorder="1"/>
    <xf numFmtId="0" fontId="2" fillId="0" borderId="76" xfId="0" applyFont="1" applyBorder="1"/>
    <xf numFmtId="0" fontId="2" fillId="0" borderId="75" xfId="0" applyFont="1" applyBorder="1"/>
    <xf numFmtId="0" fontId="2" fillId="0" borderId="77" xfId="0" applyFont="1" applyBorder="1"/>
    <xf numFmtId="164" fontId="2" fillId="0" borderId="2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1" fillId="4" borderId="6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left" vertical="center" wrapText="1"/>
    </xf>
    <xf numFmtId="164" fontId="0" fillId="0" borderId="20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61" xfId="0" applyNumberFormat="1" applyBorder="1"/>
    <xf numFmtId="0" fontId="0" fillId="0" borderId="61" xfId="0" applyBorder="1"/>
    <xf numFmtId="9" fontId="0" fillId="0" borderId="30" xfId="0" applyNumberFormat="1" applyBorder="1"/>
    <xf numFmtId="0" fontId="0" fillId="0" borderId="30" xfId="0" applyBorder="1" applyAlignment="1">
      <alignment horizontal="right"/>
    </xf>
    <xf numFmtId="9" fontId="0" fillId="0" borderId="62" xfId="0" applyNumberFormat="1" applyBorder="1"/>
    <xf numFmtId="0" fontId="11" fillId="4" borderId="1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74" xfId="0" applyFont="1" applyBorder="1"/>
    <xf numFmtId="0" fontId="2" fillId="0" borderId="1" xfId="0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0" fontId="2" fillId="0" borderId="13" xfId="0" applyFont="1" applyBorder="1"/>
    <xf numFmtId="0" fontId="8" fillId="5" borderId="7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3" borderId="2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6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6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6" fontId="0" fillId="0" borderId="62" xfId="0" applyNumberFormat="1" applyBorder="1" applyAlignment="1">
      <alignment horizontal="left" vertical="center"/>
    </xf>
    <xf numFmtId="16" fontId="0" fillId="0" borderId="33" xfId="0" applyNumberFormat="1" applyBorder="1" applyAlignment="1">
      <alignment horizontal="left" vertical="center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3" fontId="0" fillId="0" borderId="17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" fontId="0" fillId="0" borderId="18" xfId="0" applyNumberFormat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0" fontId="0" fillId="0" borderId="6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7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6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" fillId="0" borderId="61" xfId="0" applyFont="1" applyBorder="1" applyAlignment="1">
      <alignment horizontal="left" wrapText="1"/>
    </xf>
    <xf numFmtId="0" fontId="0" fillId="0" borderId="34" xfId="0" applyBorder="1" applyAlignment="1">
      <alignment horizontal="left" vertical="center"/>
    </xf>
    <xf numFmtId="0" fontId="0" fillId="0" borderId="78" xfId="0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wrapText="1"/>
    </xf>
    <xf numFmtId="0" fontId="13" fillId="0" borderId="48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38" xfId="0" applyFont="1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5" borderId="19" xfId="0" applyFont="1" applyFill="1" applyBorder="1" applyAlignment="1">
      <alignment horizontal="center"/>
    </xf>
    <xf numFmtId="0" fontId="2" fillId="0" borderId="53" xfId="0" applyFont="1" applyBorder="1" applyAlignment="1">
      <alignment horizontal="left"/>
    </xf>
    <xf numFmtId="0" fontId="0" fillId="0" borderId="72" xfId="0" applyBorder="1" applyAlignment="1">
      <alignment horizontal="center"/>
    </xf>
    <xf numFmtId="0" fontId="2" fillId="0" borderId="55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wrapText="1"/>
    </xf>
    <xf numFmtId="0" fontId="2" fillId="0" borderId="54" xfId="0" applyFont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0" xfId="0" applyBorder="1" applyAlignment="1">
      <alignment horizontal="left"/>
    </xf>
    <xf numFmtId="0" fontId="3" fillId="5" borderId="30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textRotation="90"/>
    </xf>
    <xf numFmtId="0" fontId="12" fillId="0" borderId="65" xfId="0" applyFont="1" applyBorder="1" applyAlignment="1">
      <alignment horizontal="center" vertical="center" textRotation="90"/>
    </xf>
    <xf numFmtId="0" fontId="12" fillId="0" borderId="66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right" vertical="center"/>
    </xf>
    <xf numFmtId="0" fontId="1" fillId="5" borderId="61" xfId="0" applyFont="1" applyFill="1" applyBorder="1" applyAlignment="1">
      <alignment horizontal="right" vertical="center"/>
    </xf>
    <xf numFmtId="0" fontId="1" fillId="5" borderId="61" xfId="0" applyFont="1" applyFill="1" applyBorder="1" applyAlignment="1">
      <alignment horizontal="left" vertical="center"/>
    </xf>
    <xf numFmtId="0" fontId="1" fillId="5" borderId="60" xfId="0" applyFont="1" applyFill="1" applyBorder="1" applyAlignment="1">
      <alignment horizontal="right" vertical="center"/>
    </xf>
    <xf numFmtId="0" fontId="1" fillId="5" borderId="40" xfId="0" applyFont="1" applyFill="1" applyBorder="1" applyAlignment="1">
      <alignment horizontal="right" vertical="center"/>
    </xf>
    <xf numFmtId="0" fontId="1" fillId="5" borderId="4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5C05-D0B3-D440-8168-C21647F6DC07}">
  <sheetPr>
    <pageSetUpPr fitToPage="1"/>
  </sheetPr>
  <dimension ref="A1:C21"/>
  <sheetViews>
    <sheetView zoomScaleNormal="109" workbookViewId="0">
      <selection activeCell="B14" sqref="B14"/>
    </sheetView>
  </sheetViews>
  <sheetFormatPr baseColWidth="10" defaultColWidth="11" defaultRowHeight="16" x14ac:dyDescent="0.2"/>
  <cols>
    <col min="1" max="1" width="35.1640625" customWidth="1"/>
    <col min="2" max="2" width="26" customWidth="1"/>
    <col min="3" max="3" width="54.33203125" customWidth="1"/>
  </cols>
  <sheetData>
    <row r="1" spans="1:3" ht="20" thickTop="1" x14ac:dyDescent="0.25">
      <c r="A1" s="175" t="s">
        <v>12</v>
      </c>
      <c r="B1" s="176"/>
      <c r="C1" s="177"/>
    </row>
    <row r="2" spans="1:3" s="1" customFormat="1" ht="17" thickBot="1" x14ac:dyDescent="0.25">
      <c r="A2" s="81" t="s">
        <v>171</v>
      </c>
      <c r="B2" s="15" t="s">
        <v>189</v>
      </c>
      <c r="C2" s="82" t="s">
        <v>190</v>
      </c>
    </row>
    <row r="3" spans="1:3" s="16" customFormat="1" ht="18" thickTop="1" thickBot="1" x14ac:dyDescent="0.25">
      <c r="A3" s="172" t="s">
        <v>0</v>
      </c>
      <c r="B3" s="173" t="s">
        <v>2</v>
      </c>
      <c r="C3" s="174" t="s">
        <v>3</v>
      </c>
    </row>
    <row r="4" spans="1:3" s="7" customFormat="1" ht="17" thickBot="1" x14ac:dyDescent="0.25">
      <c r="A4" s="110" t="s">
        <v>177</v>
      </c>
      <c r="B4" s="111" t="s">
        <v>11</v>
      </c>
      <c r="C4" s="112" t="s">
        <v>178</v>
      </c>
    </row>
    <row r="5" spans="1:3" s="7" customFormat="1" ht="17" thickBot="1" x14ac:dyDescent="0.25">
      <c r="A5" s="110" t="s">
        <v>1</v>
      </c>
      <c r="B5" s="111" t="s">
        <v>11</v>
      </c>
      <c r="C5" s="112" t="s">
        <v>176</v>
      </c>
    </row>
    <row r="6" spans="1:3" s="7" customFormat="1" ht="17" thickBot="1" x14ac:dyDescent="0.25">
      <c r="A6" s="110" t="s">
        <v>173</v>
      </c>
      <c r="B6" s="111" t="s">
        <v>11</v>
      </c>
      <c r="C6" s="112" t="s">
        <v>172</v>
      </c>
    </row>
    <row r="7" spans="1:3" s="7" customFormat="1" ht="17" thickBot="1" x14ac:dyDescent="0.25">
      <c r="A7" s="110" t="s">
        <v>174</v>
      </c>
      <c r="B7" s="111" t="s">
        <v>11</v>
      </c>
      <c r="C7" s="112" t="s">
        <v>175</v>
      </c>
    </row>
    <row r="8" spans="1:3" s="7" customFormat="1" ht="17" thickBot="1" x14ac:dyDescent="0.25">
      <c r="A8" s="110" t="s">
        <v>235</v>
      </c>
      <c r="B8" s="111" t="s">
        <v>236</v>
      </c>
      <c r="C8" s="112" t="s">
        <v>237</v>
      </c>
    </row>
    <row r="9" spans="1:3" s="16" customFormat="1" ht="17" thickBot="1" x14ac:dyDescent="0.25">
      <c r="A9" s="172" t="s">
        <v>5</v>
      </c>
      <c r="B9" s="173" t="s">
        <v>2</v>
      </c>
      <c r="C9" s="174" t="s">
        <v>4</v>
      </c>
    </row>
    <row r="10" spans="1:3" s="7" customFormat="1" ht="17" thickBot="1" x14ac:dyDescent="0.25">
      <c r="A10" s="110" t="s">
        <v>6</v>
      </c>
      <c r="B10" s="111" t="s">
        <v>11</v>
      </c>
      <c r="C10" s="112" t="s">
        <v>179</v>
      </c>
    </row>
    <row r="11" spans="1:3" s="7" customFormat="1" ht="17" thickBot="1" x14ac:dyDescent="0.25">
      <c r="A11" s="110" t="s">
        <v>180</v>
      </c>
      <c r="B11" s="111" t="s">
        <v>11</v>
      </c>
      <c r="C11" s="112" t="s">
        <v>181</v>
      </c>
    </row>
    <row r="12" spans="1:3" s="7" customFormat="1" ht="52" thickBot="1" x14ac:dyDescent="0.25">
      <c r="A12" s="113" t="s">
        <v>133</v>
      </c>
      <c r="B12" s="114" t="s">
        <v>11</v>
      </c>
      <c r="C12" s="115" t="s">
        <v>182</v>
      </c>
    </row>
    <row r="13" spans="1:3" s="16" customFormat="1" ht="17" thickBot="1" x14ac:dyDescent="0.25">
      <c r="A13" s="172" t="s">
        <v>7</v>
      </c>
      <c r="B13" s="173" t="s">
        <v>2</v>
      </c>
      <c r="C13" s="174" t="s">
        <v>4</v>
      </c>
    </row>
    <row r="14" spans="1:3" ht="46" customHeight="1" thickBot="1" x14ac:dyDescent="0.25">
      <c r="A14" s="113" t="s">
        <v>8</v>
      </c>
      <c r="B14" s="114" t="s">
        <v>11</v>
      </c>
      <c r="C14" s="116" t="s">
        <v>183</v>
      </c>
    </row>
    <row r="15" spans="1:3" ht="38" customHeight="1" thickBot="1" x14ac:dyDescent="0.25">
      <c r="A15" s="113" t="s">
        <v>9</v>
      </c>
      <c r="B15" s="111" t="s">
        <v>11</v>
      </c>
      <c r="C15" s="117" t="s">
        <v>234</v>
      </c>
    </row>
    <row r="16" spans="1:3" ht="17" thickBot="1" x14ac:dyDescent="0.25">
      <c r="A16" s="110" t="s">
        <v>10</v>
      </c>
      <c r="B16" s="111">
        <v>0</v>
      </c>
      <c r="C16" s="118" t="s">
        <v>184</v>
      </c>
    </row>
    <row r="17" spans="1:3" ht="17" thickBot="1" x14ac:dyDescent="0.25">
      <c r="A17" s="110" t="s">
        <v>185</v>
      </c>
      <c r="B17" s="111" t="s">
        <v>11</v>
      </c>
      <c r="C17" s="112" t="s">
        <v>160</v>
      </c>
    </row>
    <row r="18" spans="1:3" ht="17" thickBot="1" x14ac:dyDescent="0.25">
      <c r="A18" s="110" t="s">
        <v>191</v>
      </c>
      <c r="B18" s="111" t="s">
        <v>11</v>
      </c>
      <c r="C18" s="112" t="s">
        <v>192</v>
      </c>
    </row>
    <row r="19" spans="1:3" ht="17" customHeight="1" thickBot="1" x14ac:dyDescent="0.25">
      <c r="A19" s="119" t="s">
        <v>186</v>
      </c>
      <c r="B19" s="120" t="s">
        <v>11</v>
      </c>
      <c r="C19" s="121" t="s">
        <v>187</v>
      </c>
    </row>
    <row r="20" spans="1:3" ht="17" thickBot="1" x14ac:dyDescent="0.25">
      <c r="A20" s="122" t="s">
        <v>188</v>
      </c>
      <c r="B20" s="123" t="s">
        <v>11</v>
      </c>
      <c r="C20" s="124">
        <v>0.85</v>
      </c>
    </row>
    <row r="21" spans="1:3" ht="17" thickTop="1" x14ac:dyDescent="0.2"/>
  </sheetData>
  <mergeCells count="1">
    <mergeCell ref="A1:C1"/>
  </mergeCells>
  <printOptions horizontalCentered="1" verticalCentered="1"/>
  <pageMargins left="0.7" right="0.7" top="0.75" bottom="0.75" header="0.3" footer="0.3"/>
  <pageSetup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2D41-F8E8-4145-B86C-E0A98EA467BD}">
  <sheetPr>
    <pageSetUpPr fitToPage="1"/>
  </sheetPr>
  <dimension ref="A1:H20"/>
  <sheetViews>
    <sheetView zoomScale="125" zoomScaleNormal="240" workbookViewId="0">
      <selection activeCell="D4" sqref="D4"/>
    </sheetView>
  </sheetViews>
  <sheetFormatPr baseColWidth="10" defaultColWidth="11" defaultRowHeight="16" x14ac:dyDescent="0.2"/>
  <cols>
    <col min="1" max="1" width="2.83203125" style="2" customWidth="1"/>
    <col min="3" max="3" width="19.5" customWidth="1"/>
    <col min="4" max="4" width="49.33203125" customWidth="1"/>
    <col min="5" max="5" width="21.33203125" customWidth="1"/>
    <col min="6" max="6" width="20" customWidth="1"/>
  </cols>
  <sheetData>
    <row r="1" spans="1:8" ht="20" thickTop="1" x14ac:dyDescent="0.25">
      <c r="A1" s="175" t="s">
        <v>266</v>
      </c>
      <c r="B1" s="176"/>
      <c r="C1" s="176"/>
      <c r="D1" s="176"/>
      <c r="E1" s="176"/>
      <c r="F1" s="177"/>
    </row>
    <row r="2" spans="1:8" s="9" customFormat="1" ht="17" thickBot="1" x14ac:dyDescent="0.25">
      <c r="A2" s="182" t="s">
        <v>13</v>
      </c>
      <c r="B2" s="183"/>
      <c r="C2" s="94" t="s">
        <v>223</v>
      </c>
      <c r="D2" s="94" t="s">
        <v>149</v>
      </c>
      <c r="E2" s="94" t="s">
        <v>15</v>
      </c>
      <c r="F2" s="95" t="s">
        <v>148</v>
      </c>
    </row>
    <row r="3" spans="1:8" ht="70" customHeight="1" thickTop="1" thickBot="1" x14ac:dyDescent="0.25">
      <c r="A3" s="98">
        <v>14</v>
      </c>
      <c r="B3" s="99" t="s">
        <v>193</v>
      </c>
      <c r="C3" s="184" t="s">
        <v>222</v>
      </c>
      <c r="D3" s="100" t="s">
        <v>218</v>
      </c>
      <c r="E3" s="99"/>
      <c r="F3" s="101"/>
    </row>
    <row r="4" spans="1:8" ht="70" customHeight="1" thickBot="1" x14ac:dyDescent="0.25">
      <c r="A4" s="102">
        <v>13</v>
      </c>
      <c r="B4" s="103" t="s">
        <v>194</v>
      </c>
      <c r="C4" s="184"/>
      <c r="D4" s="104" t="s">
        <v>219</v>
      </c>
      <c r="E4" s="103"/>
      <c r="F4" s="105"/>
    </row>
    <row r="5" spans="1:8" ht="70" customHeight="1" thickBot="1" x14ac:dyDescent="0.25">
      <c r="A5" s="102">
        <v>12</v>
      </c>
      <c r="B5" s="103" t="s">
        <v>195</v>
      </c>
      <c r="C5" s="184"/>
      <c r="D5" s="104" t="s">
        <v>219</v>
      </c>
      <c r="E5" s="103"/>
      <c r="F5" s="107" t="s">
        <v>220</v>
      </c>
    </row>
    <row r="6" spans="1:8" ht="70" customHeight="1" thickBot="1" x14ac:dyDescent="0.25">
      <c r="A6" s="102">
        <v>11</v>
      </c>
      <c r="B6" s="103" t="s">
        <v>196</v>
      </c>
      <c r="C6" s="185"/>
      <c r="D6" s="104" t="s">
        <v>221</v>
      </c>
      <c r="E6" s="106" t="s">
        <v>227</v>
      </c>
      <c r="F6" s="107" t="s">
        <v>226</v>
      </c>
    </row>
    <row r="7" spans="1:8" ht="70" customHeight="1" thickBot="1" x14ac:dyDescent="0.25">
      <c r="A7" s="125">
        <v>10</v>
      </c>
      <c r="B7" s="126" t="s">
        <v>197</v>
      </c>
      <c r="C7" s="186" t="s">
        <v>242</v>
      </c>
      <c r="D7" s="127" t="s">
        <v>249</v>
      </c>
      <c r="E7" s="128" t="s">
        <v>228</v>
      </c>
      <c r="F7" s="129" t="s">
        <v>229</v>
      </c>
    </row>
    <row r="8" spans="1:8" ht="70" customHeight="1" thickBot="1" x14ac:dyDescent="0.25">
      <c r="A8" s="125">
        <v>9</v>
      </c>
      <c r="B8" s="126" t="s">
        <v>198</v>
      </c>
      <c r="C8" s="187"/>
      <c r="D8" s="127" t="s">
        <v>246</v>
      </c>
      <c r="E8" s="128" t="s">
        <v>243</v>
      </c>
      <c r="F8" s="162" t="s">
        <v>259</v>
      </c>
    </row>
    <row r="9" spans="1:8" ht="70" customHeight="1" thickBot="1" x14ac:dyDescent="0.25">
      <c r="A9" s="125">
        <v>8</v>
      </c>
      <c r="B9" s="126" t="s">
        <v>199</v>
      </c>
      <c r="C9" s="187"/>
      <c r="D9" s="127" t="s">
        <v>257</v>
      </c>
      <c r="E9" s="128" t="s">
        <v>253</v>
      </c>
      <c r="F9" s="129" t="s">
        <v>268</v>
      </c>
    </row>
    <row r="10" spans="1:8" ht="70" customHeight="1" thickBot="1" x14ac:dyDescent="0.25">
      <c r="A10" s="125">
        <v>7</v>
      </c>
      <c r="B10" s="126" t="s">
        <v>200</v>
      </c>
      <c r="C10" s="188"/>
      <c r="D10" s="127" t="s">
        <v>256</v>
      </c>
      <c r="E10" s="126" t="s">
        <v>16</v>
      </c>
      <c r="F10" s="129" t="s">
        <v>252</v>
      </c>
    </row>
    <row r="11" spans="1:8" ht="70" customHeight="1" thickBot="1" x14ac:dyDescent="0.25">
      <c r="A11" s="98">
        <v>6</v>
      </c>
      <c r="B11" s="99" t="s">
        <v>201</v>
      </c>
      <c r="C11" s="184" t="s">
        <v>261</v>
      </c>
      <c r="D11" s="100" t="s">
        <v>263</v>
      </c>
      <c r="E11" s="150" t="s">
        <v>262</v>
      </c>
      <c r="F11" s="151" t="s">
        <v>258</v>
      </c>
    </row>
    <row r="12" spans="1:8" ht="70" customHeight="1" thickBot="1" x14ac:dyDescent="0.25">
      <c r="A12" s="102">
        <v>5</v>
      </c>
      <c r="B12" s="103" t="s">
        <v>202</v>
      </c>
      <c r="C12" s="184"/>
      <c r="D12" s="104" t="s">
        <v>279</v>
      </c>
      <c r="E12" s="103" t="s">
        <v>16</v>
      </c>
      <c r="F12" s="107" t="s">
        <v>267</v>
      </c>
    </row>
    <row r="13" spans="1:8" ht="70" customHeight="1" thickBot="1" x14ac:dyDescent="0.25">
      <c r="A13" s="102">
        <v>4</v>
      </c>
      <c r="B13" s="103" t="s">
        <v>203</v>
      </c>
      <c r="C13" s="184"/>
      <c r="D13" s="152" t="s">
        <v>269</v>
      </c>
      <c r="E13" s="103" t="s">
        <v>16</v>
      </c>
      <c r="F13" s="107" t="s">
        <v>260</v>
      </c>
    </row>
    <row r="14" spans="1:8" ht="70" customHeight="1" thickBot="1" x14ac:dyDescent="0.25">
      <c r="A14" s="146">
        <v>3</v>
      </c>
      <c r="B14" s="147" t="s">
        <v>204</v>
      </c>
      <c r="C14" s="184"/>
      <c r="D14" s="104" t="s">
        <v>280</v>
      </c>
      <c r="E14" s="148" t="s">
        <v>262</v>
      </c>
      <c r="F14" s="149"/>
      <c r="H14" s="7"/>
    </row>
    <row r="15" spans="1:8" ht="35" customHeight="1" thickBot="1" x14ac:dyDescent="0.25">
      <c r="A15" s="125">
        <v>2</v>
      </c>
      <c r="B15" s="126" t="s">
        <v>205</v>
      </c>
      <c r="C15" s="178" t="s">
        <v>139</v>
      </c>
      <c r="D15" s="127" t="s">
        <v>282</v>
      </c>
      <c r="E15" s="126" t="s">
        <v>16</v>
      </c>
      <c r="F15" s="129" t="s">
        <v>264</v>
      </c>
    </row>
    <row r="16" spans="1:8" ht="35" customHeight="1" thickBot="1" x14ac:dyDescent="0.25">
      <c r="A16" s="125">
        <v>1</v>
      </c>
      <c r="B16" s="126" t="s">
        <v>206</v>
      </c>
      <c r="C16" s="179"/>
      <c r="D16" s="145" t="s">
        <v>283</v>
      </c>
      <c r="E16" s="126"/>
      <c r="F16" s="129" t="s">
        <v>284</v>
      </c>
    </row>
    <row r="17" spans="1:6" ht="35" customHeight="1" thickBot="1" x14ac:dyDescent="0.25">
      <c r="A17" s="98" t="s">
        <v>209</v>
      </c>
      <c r="B17" s="99" t="s">
        <v>207</v>
      </c>
      <c r="C17" s="180" t="s">
        <v>265</v>
      </c>
      <c r="D17" s="161" t="s">
        <v>285</v>
      </c>
      <c r="E17" s="99"/>
      <c r="F17" s="151" t="s">
        <v>286</v>
      </c>
    </row>
    <row r="18" spans="1:6" ht="35" customHeight="1" thickBot="1" x14ac:dyDescent="0.25">
      <c r="A18" s="163" t="s">
        <v>209</v>
      </c>
      <c r="B18" s="164" t="s">
        <v>208</v>
      </c>
      <c r="C18" s="181"/>
      <c r="D18" s="165" t="s">
        <v>285</v>
      </c>
      <c r="E18" s="164"/>
      <c r="F18" s="166"/>
    </row>
    <row r="19" spans="1:6" ht="17" thickTop="1" x14ac:dyDescent="0.2">
      <c r="A19" s="56"/>
      <c r="B19" s="6"/>
      <c r="C19" s="6"/>
      <c r="D19" s="6"/>
      <c r="E19" s="6"/>
      <c r="F19" s="6"/>
    </row>
    <row r="20" spans="1:6" x14ac:dyDescent="0.2">
      <c r="A20" s="56"/>
      <c r="B20" s="6"/>
      <c r="C20" s="6"/>
      <c r="D20" s="6"/>
      <c r="E20" s="6"/>
      <c r="F20" s="6"/>
    </row>
  </sheetData>
  <mergeCells count="7">
    <mergeCell ref="C15:C16"/>
    <mergeCell ref="C17:C18"/>
    <mergeCell ref="A2:B2"/>
    <mergeCell ref="A1:F1"/>
    <mergeCell ref="C3:C6"/>
    <mergeCell ref="C7:C10"/>
    <mergeCell ref="C11:C14"/>
  </mergeCells>
  <pageMargins left="0.7" right="0.7" top="0.75" bottom="0.75" header="0.3" footer="0.3"/>
  <pageSetup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1AA8-A1A0-D545-A6D1-CFC34615D548}">
  <sheetPr>
    <pageSetUpPr fitToPage="1"/>
  </sheetPr>
  <dimension ref="A1:F31"/>
  <sheetViews>
    <sheetView topLeftCell="A2" zoomScale="142" zoomScaleNormal="100" workbookViewId="0">
      <selection activeCell="D9" sqref="D9"/>
    </sheetView>
  </sheetViews>
  <sheetFormatPr baseColWidth="10" defaultColWidth="11" defaultRowHeight="16" x14ac:dyDescent="0.2"/>
  <cols>
    <col min="1" max="1" width="10.83203125" style="2"/>
    <col min="2" max="2" width="4.5" customWidth="1"/>
    <col min="3" max="3" width="7" customWidth="1"/>
    <col min="4" max="4" width="38" customWidth="1"/>
    <col min="5" max="5" width="21.33203125" customWidth="1"/>
    <col min="6" max="6" width="16.33203125" customWidth="1"/>
  </cols>
  <sheetData>
    <row r="1" spans="1:6" s="1" customFormat="1" ht="17" thickTop="1" x14ac:dyDescent="0.2">
      <c r="A1" s="215" t="s">
        <v>73</v>
      </c>
      <c r="B1" s="216"/>
      <c r="C1" s="216"/>
      <c r="D1" s="216"/>
      <c r="E1" s="216"/>
      <c r="F1" s="217"/>
    </row>
    <row r="2" spans="1:6" s="1" customFormat="1" ht="17" thickBot="1" x14ac:dyDescent="0.25">
      <c r="A2" s="218" t="s">
        <v>21</v>
      </c>
      <c r="B2" s="219"/>
      <c r="C2" s="15" t="s">
        <v>22</v>
      </c>
      <c r="D2" s="15" t="s">
        <v>23</v>
      </c>
      <c r="E2" s="219" t="s">
        <v>24</v>
      </c>
      <c r="F2" s="224"/>
    </row>
    <row r="3" spans="1:6" s="9" customFormat="1" ht="12" customHeight="1" thickTop="1" thickBot="1" x14ac:dyDescent="0.25">
      <c r="A3" s="220" t="s">
        <v>33</v>
      </c>
      <c r="B3" s="221"/>
      <c r="C3" s="221"/>
      <c r="D3" s="221"/>
      <c r="E3" s="221"/>
      <c r="F3" s="222"/>
    </row>
    <row r="4" spans="1:6" ht="35" customHeight="1" thickBot="1" x14ac:dyDescent="0.25">
      <c r="A4" s="200" t="s">
        <v>25</v>
      </c>
      <c r="B4" s="201"/>
      <c r="C4" s="5" t="s">
        <v>26</v>
      </c>
      <c r="D4" s="223" t="s">
        <v>123</v>
      </c>
      <c r="E4" s="195" t="s">
        <v>124</v>
      </c>
      <c r="F4" s="197"/>
    </row>
    <row r="5" spans="1:6" ht="35" customHeight="1" thickBot="1" x14ac:dyDescent="0.25">
      <c r="A5" s="204" t="s">
        <v>27</v>
      </c>
      <c r="B5" s="205"/>
      <c r="C5" s="12" t="s">
        <v>28</v>
      </c>
      <c r="D5" s="223"/>
      <c r="E5" s="225" t="s">
        <v>125</v>
      </c>
      <c r="F5" s="226"/>
    </row>
    <row r="6" spans="1:6" ht="35" customHeight="1" thickBot="1" x14ac:dyDescent="0.25">
      <c r="A6" s="204" t="s">
        <v>29</v>
      </c>
      <c r="B6" s="205"/>
      <c r="C6" s="12" t="s">
        <v>30</v>
      </c>
      <c r="D6" s="223"/>
      <c r="E6" s="225" t="s">
        <v>126</v>
      </c>
      <c r="F6" s="226"/>
    </row>
    <row r="7" spans="1:6" ht="20" customHeight="1" thickBot="1" x14ac:dyDescent="0.25">
      <c r="A7" s="204" t="s">
        <v>31</v>
      </c>
      <c r="B7" s="205"/>
      <c r="C7" s="12" t="s">
        <v>32</v>
      </c>
      <c r="D7" s="223"/>
      <c r="E7" s="225" t="s">
        <v>127</v>
      </c>
      <c r="F7" s="226"/>
    </row>
    <row r="8" spans="1:6" ht="69" thickBot="1" x14ac:dyDescent="0.25">
      <c r="A8" s="200" t="s">
        <v>66</v>
      </c>
      <c r="B8" s="201"/>
      <c r="C8" s="5" t="s">
        <v>96</v>
      </c>
      <c r="D8" s="13" t="s">
        <v>76</v>
      </c>
      <c r="E8" s="202" t="s">
        <v>128</v>
      </c>
      <c r="F8" s="203"/>
    </row>
    <row r="9" spans="1:6" ht="52" thickBot="1" x14ac:dyDescent="0.25">
      <c r="A9" s="200" t="s">
        <v>129</v>
      </c>
      <c r="B9" s="201"/>
      <c r="C9" s="5" t="s">
        <v>34</v>
      </c>
      <c r="D9" s="13" t="s">
        <v>68</v>
      </c>
      <c r="E9" s="202" t="s">
        <v>130</v>
      </c>
      <c r="F9" s="203"/>
    </row>
    <row r="10" spans="1:6" ht="17" thickBot="1" x14ac:dyDescent="0.25">
      <c r="A10" s="204" t="s">
        <v>144</v>
      </c>
      <c r="B10" s="205"/>
      <c r="C10" s="12" t="s">
        <v>35</v>
      </c>
      <c r="D10" s="212" t="s">
        <v>150</v>
      </c>
      <c r="E10" s="213"/>
      <c r="F10" s="214"/>
    </row>
    <row r="11" spans="1:6" ht="52" thickBot="1" x14ac:dyDescent="0.25">
      <c r="A11" s="193" t="s">
        <v>142</v>
      </c>
      <c r="B11" s="194"/>
      <c r="C11" s="5" t="s">
        <v>143</v>
      </c>
      <c r="D11" s="13" t="s">
        <v>145</v>
      </c>
      <c r="E11" s="198" t="s">
        <v>147</v>
      </c>
      <c r="F11" s="199"/>
    </row>
    <row r="12" spans="1:6" ht="35" thickBot="1" x14ac:dyDescent="0.25">
      <c r="A12" s="200" t="s">
        <v>36</v>
      </c>
      <c r="B12" s="201"/>
      <c r="C12" s="5" t="s">
        <v>37</v>
      </c>
      <c r="D12" s="13" t="s">
        <v>77</v>
      </c>
      <c r="E12" s="202" t="s">
        <v>131</v>
      </c>
      <c r="F12" s="203"/>
    </row>
    <row r="13" spans="1:6" ht="35" thickBot="1" x14ac:dyDescent="0.25">
      <c r="A13" s="200" t="s">
        <v>38</v>
      </c>
      <c r="B13" s="201"/>
      <c r="C13" s="5" t="s">
        <v>39</v>
      </c>
      <c r="D13" s="13" t="s">
        <v>69</v>
      </c>
      <c r="E13" s="202" t="s">
        <v>132</v>
      </c>
      <c r="F13" s="203"/>
    </row>
    <row r="14" spans="1:6" s="10" customFormat="1" ht="12" customHeight="1" thickBot="1" x14ac:dyDescent="0.25">
      <c r="A14" s="207" t="s">
        <v>40</v>
      </c>
      <c r="B14" s="208"/>
      <c r="C14" s="208"/>
      <c r="D14" s="208"/>
      <c r="E14" s="208"/>
      <c r="F14" s="209"/>
    </row>
    <row r="15" spans="1:6" ht="30" customHeight="1" thickBot="1" x14ac:dyDescent="0.25">
      <c r="A15" s="200" t="s">
        <v>41</v>
      </c>
      <c r="B15" s="201"/>
      <c r="C15" s="5" t="s">
        <v>46</v>
      </c>
      <c r="D15" s="202" t="s">
        <v>72</v>
      </c>
      <c r="E15" s="202"/>
      <c r="F15" s="203"/>
    </row>
    <row r="16" spans="1:6" ht="45" customHeight="1" thickBot="1" x14ac:dyDescent="0.25">
      <c r="A16" s="200" t="s">
        <v>67</v>
      </c>
      <c r="B16" s="201"/>
      <c r="C16" s="5" t="s">
        <v>70</v>
      </c>
      <c r="D16" s="202" t="s">
        <v>105</v>
      </c>
      <c r="E16" s="202"/>
      <c r="F16" s="203"/>
    </row>
    <row r="17" spans="1:6" ht="45" customHeight="1" thickBot="1" x14ac:dyDescent="0.25">
      <c r="A17" s="193" t="s">
        <v>141</v>
      </c>
      <c r="B17" s="194"/>
      <c r="C17" s="5" t="s">
        <v>141</v>
      </c>
      <c r="D17" s="195" t="s">
        <v>146</v>
      </c>
      <c r="E17" s="196"/>
      <c r="F17" s="197"/>
    </row>
    <row r="18" spans="1:6" ht="14" customHeight="1" thickBot="1" x14ac:dyDescent="0.25">
      <c r="A18" s="204" t="s">
        <v>42</v>
      </c>
      <c r="B18" s="205"/>
      <c r="C18" s="12" t="s">
        <v>47</v>
      </c>
      <c r="D18" s="202" t="s">
        <v>71</v>
      </c>
      <c r="E18" s="202"/>
      <c r="F18" s="203"/>
    </row>
    <row r="19" spans="1:6" ht="14" customHeight="1" thickBot="1" x14ac:dyDescent="0.25">
      <c r="A19" s="204" t="s">
        <v>43</v>
      </c>
      <c r="B19" s="205"/>
      <c r="C19" s="12" t="s">
        <v>48</v>
      </c>
      <c r="D19" s="202"/>
      <c r="E19" s="202"/>
      <c r="F19" s="203"/>
    </row>
    <row r="20" spans="1:6" ht="14" customHeight="1" thickBot="1" x14ac:dyDescent="0.25">
      <c r="A20" s="204" t="s">
        <v>44</v>
      </c>
      <c r="B20" s="205"/>
      <c r="C20" s="12" t="s">
        <v>49</v>
      </c>
      <c r="D20" s="202"/>
      <c r="E20" s="202"/>
      <c r="F20" s="203"/>
    </row>
    <row r="21" spans="1:6" ht="14" customHeight="1" thickBot="1" x14ac:dyDescent="0.25">
      <c r="A21" s="204" t="s">
        <v>45</v>
      </c>
      <c r="B21" s="205"/>
      <c r="C21" s="12" t="s">
        <v>50</v>
      </c>
      <c r="D21" s="202"/>
      <c r="E21" s="202"/>
      <c r="F21" s="203"/>
    </row>
    <row r="22" spans="1:6" s="11" customFormat="1" ht="12" customHeight="1" thickBot="1" x14ac:dyDescent="0.25">
      <c r="A22" s="207" t="s">
        <v>51</v>
      </c>
      <c r="B22" s="208"/>
      <c r="C22" s="208"/>
      <c r="D22" s="208"/>
      <c r="E22" s="208"/>
      <c r="F22" s="209"/>
    </row>
    <row r="23" spans="1:6" ht="30" customHeight="1" thickBot="1" x14ac:dyDescent="0.25">
      <c r="A23" s="200" t="s">
        <v>79</v>
      </c>
      <c r="B23" s="201"/>
      <c r="C23" s="5" t="s">
        <v>78</v>
      </c>
      <c r="D23" s="13" t="s">
        <v>75</v>
      </c>
      <c r="E23" s="210" t="s">
        <v>56</v>
      </c>
      <c r="F23" s="211"/>
    </row>
    <row r="24" spans="1:6" ht="14" customHeight="1" thickBot="1" x14ac:dyDescent="0.25">
      <c r="A24" s="204" t="s">
        <v>52</v>
      </c>
      <c r="B24" s="205"/>
      <c r="C24" s="12" t="s">
        <v>53</v>
      </c>
      <c r="D24" s="3" t="s">
        <v>54</v>
      </c>
      <c r="E24" s="205" t="s">
        <v>55</v>
      </c>
      <c r="F24" s="206"/>
    </row>
    <row r="25" spans="1:6" ht="12" customHeight="1" thickBot="1" x14ac:dyDescent="0.25">
      <c r="A25" s="207" t="s">
        <v>57</v>
      </c>
      <c r="B25" s="208"/>
      <c r="C25" s="208"/>
      <c r="D25" s="208"/>
      <c r="E25" s="208"/>
      <c r="F25" s="209"/>
    </row>
    <row r="26" spans="1:6" s="6" customFormat="1" ht="30" customHeight="1" thickBot="1" x14ac:dyDescent="0.25">
      <c r="A26" s="200" t="s">
        <v>58</v>
      </c>
      <c r="B26" s="201"/>
      <c r="C26" s="5" t="s">
        <v>59</v>
      </c>
      <c r="D26" s="14" t="s">
        <v>74</v>
      </c>
      <c r="E26" s="202" t="s">
        <v>60</v>
      </c>
      <c r="F26" s="203"/>
    </row>
    <row r="27" spans="1:6" s="6" customFormat="1" ht="30" customHeight="1" thickBot="1" x14ac:dyDescent="0.25">
      <c r="A27" s="200" t="s">
        <v>61</v>
      </c>
      <c r="B27" s="201"/>
      <c r="C27" s="5" t="s">
        <v>62</v>
      </c>
      <c r="D27" s="4" t="s">
        <v>101</v>
      </c>
      <c r="E27" s="202" t="s">
        <v>63</v>
      </c>
      <c r="F27" s="203"/>
    </row>
    <row r="28" spans="1:6" s="6" customFormat="1" ht="30" customHeight="1" thickBot="1" x14ac:dyDescent="0.25">
      <c r="A28" s="200" t="s">
        <v>64</v>
      </c>
      <c r="B28" s="201"/>
      <c r="C28" s="5" t="s">
        <v>107</v>
      </c>
      <c r="D28" s="4" t="s">
        <v>102</v>
      </c>
      <c r="E28" s="202" t="s">
        <v>65</v>
      </c>
      <c r="F28" s="203"/>
    </row>
    <row r="29" spans="1:6" s="6" customFormat="1" ht="30" customHeight="1" thickBot="1" x14ac:dyDescent="0.25">
      <c r="A29" s="193" t="s">
        <v>80</v>
      </c>
      <c r="B29" s="194"/>
      <c r="C29" s="17" t="s">
        <v>81</v>
      </c>
      <c r="D29" s="18" t="s">
        <v>82</v>
      </c>
      <c r="E29" s="195" t="s">
        <v>83</v>
      </c>
      <c r="F29" s="197"/>
    </row>
    <row r="30" spans="1:6" ht="33" customHeight="1" thickBot="1" x14ac:dyDescent="0.25">
      <c r="A30" s="189" t="s">
        <v>230</v>
      </c>
      <c r="B30" s="190"/>
      <c r="C30" s="108" t="s">
        <v>231</v>
      </c>
      <c r="D30" s="109" t="s">
        <v>232</v>
      </c>
      <c r="E30" s="191" t="s">
        <v>233</v>
      </c>
      <c r="F30" s="192"/>
    </row>
    <row r="31" spans="1:6" ht="17" thickTop="1" x14ac:dyDescent="0.2"/>
  </sheetData>
  <mergeCells count="53">
    <mergeCell ref="E28:F28"/>
    <mergeCell ref="A1:F1"/>
    <mergeCell ref="A2:B2"/>
    <mergeCell ref="A3:F3"/>
    <mergeCell ref="A4:B4"/>
    <mergeCell ref="D4:D7"/>
    <mergeCell ref="A5:B5"/>
    <mergeCell ref="A6:B6"/>
    <mergeCell ref="A7:B7"/>
    <mergeCell ref="E2:F2"/>
    <mergeCell ref="E4:F4"/>
    <mergeCell ref="E5:F5"/>
    <mergeCell ref="E6:F6"/>
    <mergeCell ref="E7:F7"/>
    <mergeCell ref="E8:F8"/>
    <mergeCell ref="E9:F9"/>
    <mergeCell ref="E12:F12"/>
    <mergeCell ref="E13:F13"/>
    <mergeCell ref="D15:F15"/>
    <mergeCell ref="A14:F14"/>
    <mergeCell ref="A8:B8"/>
    <mergeCell ref="A9:B9"/>
    <mergeCell ref="A10:B10"/>
    <mergeCell ref="A12:B12"/>
    <mergeCell ref="A13:B13"/>
    <mergeCell ref="A15:B15"/>
    <mergeCell ref="D10:F10"/>
    <mergeCell ref="A16:B16"/>
    <mergeCell ref="D16:F16"/>
    <mergeCell ref="A22:F22"/>
    <mergeCell ref="A23:B23"/>
    <mergeCell ref="E23:F23"/>
    <mergeCell ref="A18:B18"/>
    <mergeCell ref="D18:F21"/>
    <mergeCell ref="A19:B19"/>
    <mergeCell ref="A20:B20"/>
    <mergeCell ref="A21:B21"/>
    <mergeCell ref="A30:B30"/>
    <mergeCell ref="E30:F30"/>
    <mergeCell ref="A11:B11"/>
    <mergeCell ref="A17:B17"/>
    <mergeCell ref="D17:F17"/>
    <mergeCell ref="E11:F11"/>
    <mergeCell ref="A26:B26"/>
    <mergeCell ref="E26:F26"/>
    <mergeCell ref="A29:B29"/>
    <mergeCell ref="E29:F29"/>
    <mergeCell ref="A24:B24"/>
    <mergeCell ref="E24:F24"/>
    <mergeCell ref="A25:F25"/>
    <mergeCell ref="A27:B27"/>
    <mergeCell ref="E27:F27"/>
    <mergeCell ref="A28:B28"/>
  </mergeCells>
  <printOptions horizontalCentered="1" verticalCentered="1"/>
  <pageMargins left="0.25" right="0.25" top="0.75" bottom="0.75" header="0.3" footer="0.3"/>
  <pageSetup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3B34-103D-BB46-A7FB-B346F7BB95A9}">
  <sheetPr>
    <pageSetUpPr fitToPage="1"/>
  </sheetPr>
  <dimension ref="A1:M40"/>
  <sheetViews>
    <sheetView tabSelected="1" zoomScale="141" workbookViewId="0">
      <pane xSplit="1" topLeftCell="B1" activePane="topRight" state="frozen"/>
      <selection pane="topRight" activeCell="K20" sqref="K20"/>
    </sheetView>
  </sheetViews>
  <sheetFormatPr baseColWidth="10" defaultColWidth="11" defaultRowHeight="16" x14ac:dyDescent="0.2"/>
  <cols>
    <col min="1" max="1" width="12" customWidth="1"/>
    <col min="2" max="9" width="10.83203125" customWidth="1"/>
    <col min="10" max="10" width="5.83203125" style="69" customWidth="1"/>
    <col min="11" max="11" width="7.33203125" style="85" customWidth="1"/>
    <col min="12" max="12" width="6.6640625" bestFit="1" customWidth="1"/>
    <col min="13" max="13" width="7.1640625" style="85" customWidth="1"/>
  </cols>
  <sheetData>
    <row r="1" spans="1:13" ht="18" thickTop="1" thickBot="1" x14ac:dyDescent="0.25">
      <c r="A1" s="227" t="s">
        <v>156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</row>
    <row r="2" spans="1:13" s="8" customFormat="1" ht="17" customHeight="1" thickTop="1" x14ac:dyDescent="0.2">
      <c r="A2" s="39" t="s">
        <v>84</v>
      </c>
      <c r="B2" s="261" t="s">
        <v>217</v>
      </c>
      <c r="C2" s="262"/>
      <c r="D2" s="262"/>
      <c r="E2" s="262"/>
      <c r="F2" s="267" t="s">
        <v>89</v>
      </c>
      <c r="G2" s="267"/>
      <c r="H2" s="267"/>
      <c r="I2" s="236" t="s">
        <v>213</v>
      </c>
      <c r="J2" s="236"/>
      <c r="K2" s="236"/>
      <c r="L2" s="236"/>
      <c r="M2" s="237"/>
    </row>
    <row r="3" spans="1:13" s="8" customFormat="1" ht="17" customHeight="1" x14ac:dyDescent="0.2">
      <c r="A3" s="40" t="s">
        <v>85</v>
      </c>
      <c r="B3" s="263" t="s">
        <v>157</v>
      </c>
      <c r="C3" s="238"/>
      <c r="D3" s="238"/>
      <c r="E3" s="238"/>
      <c r="F3" s="265" t="s">
        <v>152</v>
      </c>
      <c r="G3" s="265"/>
      <c r="H3" s="265"/>
      <c r="I3" s="238">
        <v>18</v>
      </c>
      <c r="J3" s="238"/>
      <c r="K3" s="238"/>
      <c r="L3" s="238"/>
      <c r="M3" s="239"/>
    </row>
    <row r="4" spans="1:13" s="8" customFormat="1" ht="17" customHeight="1" thickBot="1" x14ac:dyDescent="0.25">
      <c r="A4" s="40" t="s">
        <v>86</v>
      </c>
      <c r="B4" s="96" t="s">
        <v>193</v>
      </c>
      <c r="C4" s="97" t="s">
        <v>87</v>
      </c>
      <c r="D4" s="264" t="s">
        <v>212</v>
      </c>
      <c r="E4" s="264"/>
      <c r="F4" s="266" t="s">
        <v>153</v>
      </c>
      <c r="G4" s="266"/>
      <c r="H4" s="266"/>
      <c r="I4" s="240" t="s">
        <v>210</v>
      </c>
      <c r="J4" s="240"/>
      <c r="K4" s="240"/>
      <c r="L4" s="240"/>
      <c r="M4" s="241"/>
    </row>
    <row r="5" spans="1:13" ht="17" thickTop="1" x14ac:dyDescent="0.2">
      <c r="A5" s="242" t="s">
        <v>14</v>
      </c>
      <c r="B5" s="230" t="s">
        <v>214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</row>
    <row r="6" spans="1:13" x14ac:dyDescent="0.2">
      <c r="A6" s="242"/>
      <c r="B6" s="233" t="s">
        <v>215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 x14ac:dyDescent="0.2">
      <c r="A7" s="242"/>
      <c r="B7" s="233" t="s">
        <v>216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</row>
    <row r="8" spans="1:13" x14ac:dyDescent="0.2">
      <c r="A8" s="242"/>
      <c r="B8" s="233" t="s">
        <v>224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  <row r="9" spans="1:13" ht="17" thickBot="1" x14ac:dyDescent="0.25">
      <c r="A9" s="243"/>
      <c r="B9" s="268" t="s">
        <v>225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70"/>
    </row>
    <row r="10" spans="1:13" ht="18" thickTop="1" thickBot="1" x14ac:dyDescent="0.25">
      <c r="A10" s="132"/>
      <c r="B10" s="260" t="s">
        <v>92</v>
      </c>
      <c r="C10" s="260"/>
      <c r="D10" s="260" t="s">
        <v>93</v>
      </c>
      <c r="E10" s="260"/>
      <c r="F10" s="260" t="s">
        <v>97</v>
      </c>
      <c r="G10" s="260"/>
      <c r="H10" s="260" t="s">
        <v>103</v>
      </c>
      <c r="I10" s="260"/>
      <c r="J10" s="246" t="s">
        <v>165</v>
      </c>
      <c r="K10" s="247"/>
      <c r="L10" s="247"/>
      <c r="M10" s="248"/>
    </row>
    <row r="11" spans="1:13" ht="17" thickTop="1" x14ac:dyDescent="0.2">
      <c r="A11" s="34" t="s">
        <v>104</v>
      </c>
      <c r="B11" s="271" t="s">
        <v>193</v>
      </c>
      <c r="C11" s="272"/>
      <c r="D11" s="271" t="s">
        <v>194</v>
      </c>
      <c r="E11" s="272"/>
      <c r="F11" s="271" t="s">
        <v>195</v>
      </c>
      <c r="G11" s="272"/>
      <c r="H11" s="273" t="s">
        <v>196</v>
      </c>
      <c r="I11" s="272"/>
      <c r="J11" s="249" t="s">
        <v>161</v>
      </c>
      <c r="K11" s="250"/>
      <c r="L11" s="250" t="s">
        <v>162</v>
      </c>
      <c r="M11" s="251"/>
    </row>
    <row r="12" spans="1:13" ht="17" thickBot="1" x14ac:dyDescent="0.25">
      <c r="A12" s="42" t="s">
        <v>98</v>
      </c>
      <c r="B12" s="43" t="s">
        <v>164</v>
      </c>
      <c r="C12" s="44" t="s">
        <v>94</v>
      </c>
      <c r="D12" s="43" t="s">
        <v>164</v>
      </c>
      <c r="E12" s="44" t="s">
        <v>94</v>
      </c>
      <c r="F12" s="43" t="s">
        <v>164</v>
      </c>
      <c r="G12" s="44" t="s">
        <v>94</v>
      </c>
      <c r="H12" s="45" t="s">
        <v>164</v>
      </c>
      <c r="I12" s="44" t="s">
        <v>94</v>
      </c>
      <c r="J12" s="77" t="s">
        <v>94</v>
      </c>
      <c r="K12" s="87" t="s">
        <v>166</v>
      </c>
      <c r="L12" s="78" t="s">
        <v>94</v>
      </c>
      <c r="M12" s="79" t="s">
        <v>166</v>
      </c>
    </row>
    <row r="13" spans="1:13" ht="17" thickTop="1" x14ac:dyDescent="0.2">
      <c r="A13" s="34" t="s">
        <v>95</v>
      </c>
      <c r="B13" s="64">
        <f>SUM(C13/C36)</f>
        <v>0</v>
      </c>
      <c r="C13" s="46"/>
      <c r="D13" s="64">
        <f>SUM(E13/E36)</f>
        <v>0</v>
      </c>
      <c r="E13" s="46"/>
      <c r="F13" s="64">
        <f>SUM(G13/G36)</f>
        <v>0</v>
      </c>
      <c r="G13" s="46"/>
      <c r="H13" s="64">
        <f>SUM(I13/I36)</f>
        <v>5.5555555555555552E-2</v>
      </c>
      <c r="I13" s="46">
        <v>1</v>
      </c>
      <c r="J13" s="133">
        <f>SUM(C13,E13,G13,I13)</f>
        <v>1</v>
      </c>
      <c r="K13" s="134">
        <f>SUM(J13/J36)</f>
        <v>1.3888888888888888E-2</v>
      </c>
      <c r="L13" s="2">
        <f>SUM(J13,'Quatity 2  IM'!J13,'Quantity 1'!J13,Bedrock!J13)</f>
        <v>11.5</v>
      </c>
      <c r="M13" s="86">
        <f>SUM(L13/L36)</f>
        <v>3.9655172413793106E-2</v>
      </c>
    </row>
    <row r="14" spans="1:13" x14ac:dyDescent="0.2">
      <c r="A14" s="35" t="s">
        <v>28</v>
      </c>
      <c r="B14" s="65">
        <f>SUM(C14/C36)</f>
        <v>2.7777777777777776E-2</v>
      </c>
      <c r="C14" s="30">
        <v>0.5</v>
      </c>
      <c r="D14" s="65">
        <f>SUM(E14/E36)</f>
        <v>5.5555555555555552E-2</v>
      </c>
      <c r="E14" s="30">
        <v>1</v>
      </c>
      <c r="F14" s="65">
        <f>SUM(G14/G36)</f>
        <v>5.5555555555555552E-2</v>
      </c>
      <c r="G14" s="30">
        <v>1</v>
      </c>
      <c r="H14" s="65">
        <f>SUM(I14/I36)</f>
        <v>2.7777777777777776E-2</v>
      </c>
      <c r="I14" s="30">
        <v>0.5</v>
      </c>
      <c r="J14" s="75">
        <f t="shared" ref="J14:J35" si="0">SUM(C14,E14,G14,I14)</f>
        <v>3</v>
      </c>
      <c r="K14" s="88">
        <f>SUM(J14/J36)</f>
        <v>4.1666666666666664E-2</v>
      </c>
      <c r="L14" s="2">
        <f>SUM(J14,'Quatity 2  IM'!J14,'Quantity 1'!J14,Bedrock!J14)</f>
        <v>13.5</v>
      </c>
      <c r="M14" s="86">
        <f>SUM(L14/L36)</f>
        <v>4.6551724137931037E-2</v>
      </c>
    </row>
    <row r="15" spans="1:13" x14ac:dyDescent="0.2">
      <c r="A15" s="35" t="s">
        <v>30</v>
      </c>
      <c r="B15" s="65">
        <f>SUM(C15/C36)</f>
        <v>0</v>
      </c>
      <c r="C15" s="30"/>
      <c r="D15" s="65">
        <f>SUM(E15/E36)</f>
        <v>2.7777777777777776E-2</v>
      </c>
      <c r="E15" s="30">
        <v>0.5</v>
      </c>
      <c r="F15" s="65">
        <f>SUM(G15/G36)</f>
        <v>5.5555555555555552E-2</v>
      </c>
      <c r="G15" s="30">
        <v>1</v>
      </c>
      <c r="H15" s="65">
        <f>SUM(I15/I36)</f>
        <v>2.7777777777777776E-2</v>
      </c>
      <c r="I15" s="30">
        <v>0.5</v>
      </c>
      <c r="J15" s="75">
        <f t="shared" si="0"/>
        <v>2</v>
      </c>
      <c r="K15" s="88">
        <f>SUM(J15/J36)</f>
        <v>2.7777777777777776E-2</v>
      </c>
      <c r="L15" s="2">
        <f>SUM(J15,'Quatity 2  IM'!J15,'Quantity 1'!J15,Bedrock!J15)</f>
        <v>11.5</v>
      </c>
      <c r="M15" s="86">
        <f>SUM(L15/L36)</f>
        <v>3.9655172413793106E-2</v>
      </c>
    </row>
    <row r="16" spans="1:13" x14ac:dyDescent="0.2">
      <c r="A16" s="35" t="s">
        <v>32</v>
      </c>
      <c r="B16" s="65">
        <f>SUM(C16/C36)</f>
        <v>0</v>
      </c>
      <c r="C16" s="30"/>
      <c r="D16" s="65">
        <f>SUM(E16/E36)</f>
        <v>0</v>
      </c>
      <c r="E16" s="30"/>
      <c r="F16" s="65">
        <f>SUM(G16/G36)</f>
        <v>2.7777777777777776E-2</v>
      </c>
      <c r="G16" s="30">
        <v>0.5</v>
      </c>
      <c r="H16" s="65">
        <f>SUM(I16/I36)</f>
        <v>2.7777777777777776E-2</v>
      </c>
      <c r="I16" s="30">
        <v>0.5</v>
      </c>
      <c r="J16" s="75">
        <f t="shared" si="0"/>
        <v>1</v>
      </c>
      <c r="K16" s="88">
        <f>SUM(J16/J36)</f>
        <v>1.3888888888888888E-2</v>
      </c>
      <c r="L16" s="2">
        <f>SUM(J16,'Quatity 2  IM'!J16,'Quantity 1'!J16,Bedrock!J16)</f>
        <v>6</v>
      </c>
      <c r="M16" s="86">
        <f>SUM(L16/L36)</f>
        <v>2.0689655172413793E-2</v>
      </c>
    </row>
    <row r="17" spans="1:13" x14ac:dyDescent="0.2">
      <c r="A17" s="35" t="s">
        <v>96</v>
      </c>
      <c r="B17" s="65">
        <f>SUM(C17/C36)</f>
        <v>0</v>
      </c>
      <c r="C17" s="30"/>
      <c r="D17" s="65">
        <f>SUM(E17/E36)</f>
        <v>5.5555555555555552E-2</v>
      </c>
      <c r="E17" s="30">
        <v>1</v>
      </c>
      <c r="F17" s="65">
        <f>SUM(G17/G36)</f>
        <v>5.5555555555555552E-2</v>
      </c>
      <c r="G17" s="30">
        <v>1</v>
      </c>
      <c r="H17" s="65">
        <f>SUM(I17/I36)</f>
        <v>5.5555555555555552E-2</v>
      </c>
      <c r="I17" s="30">
        <v>1</v>
      </c>
      <c r="J17" s="75">
        <f t="shared" si="0"/>
        <v>3</v>
      </c>
      <c r="K17" s="88">
        <f>SUM(J17/J36)</f>
        <v>4.1666666666666664E-2</v>
      </c>
      <c r="L17" s="2">
        <f>SUM(J17,'Quatity 2  IM'!J17,'Quantity 1'!J17,Bedrock!J17)</f>
        <v>14</v>
      </c>
      <c r="M17" s="86">
        <f>SUM(L17/L36)</f>
        <v>4.8275862068965517E-2</v>
      </c>
    </row>
    <row r="18" spans="1:13" x14ac:dyDescent="0.2">
      <c r="A18" s="35" t="s">
        <v>34</v>
      </c>
      <c r="B18" s="65">
        <f>SUM(C18/C36)</f>
        <v>5.5555555555555552E-2</v>
      </c>
      <c r="C18" s="30">
        <v>1</v>
      </c>
      <c r="D18" s="65">
        <f>SUM(E18/E36)</f>
        <v>5.5555555555555552E-2</v>
      </c>
      <c r="E18" s="30">
        <v>1</v>
      </c>
      <c r="F18" s="65">
        <f>SUM(G18/G36)</f>
        <v>0</v>
      </c>
      <c r="G18" s="30"/>
      <c r="H18" s="65">
        <f>SUM(I18/I36)</f>
        <v>0.1111111111111111</v>
      </c>
      <c r="I18" s="30">
        <v>2</v>
      </c>
      <c r="J18" s="75">
        <f t="shared" si="0"/>
        <v>4</v>
      </c>
      <c r="K18" s="88">
        <f>SUM(J18/J36)</f>
        <v>5.5555555555555552E-2</v>
      </c>
      <c r="L18" s="2">
        <f>SUM(J18,'Quatity 2  IM'!J18,'Quantity 1'!J18,Bedrock!J18)</f>
        <v>17</v>
      </c>
      <c r="M18" s="86">
        <f>SUM(L18/L36)</f>
        <v>5.8620689655172413E-2</v>
      </c>
    </row>
    <row r="19" spans="1:13" x14ac:dyDescent="0.2">
      <c r="A19" s="35" t="s">
        <v>35</v>
      </c>
      <c r="B19" s="65">
        <f>SUM(C19/C36)</f>
        <v>0</v>
      </c>
      <c r="C19" s="30"/>
      <c r="D19" s="65">
        <f>SUM(E19/E36)</f>
        <v>0</v>
      </c>
      <c r="E19" s="30"/>
      <c r="F19" s="65">
        <f>SUM(G19/G36)</f>
        <v>0</v>
      </c>
      <c r="G19" s="30"/>
      <c r="H19" s="65">
        <f>SUM(I19/I36)</f>
        <v>0</v>
      </c>
      <c r="I19" s="30"/>
      <c r="J19" s="75">
        <f t="shared" si="0"/>
        <v>0</v>
      </c>
      <c r="K19" s="88">
        <f>SUM(J19/J36)</f>
        <v>0</v>
      </c>
      <c r="L19" s="2">
        <f>SUM(J19,'Quatity 2  IM'!J19,'Quantity 1'!J19,Bedrock!J19)</f>
        <v>11</v>
      </c>
      <c r="M19" s="86">
        <f>SUM(L19/L36)</f>
        <v>3.793103448275862E-2</v>
      </c>
    </row>
    <row r="20" spans="1:13" x14ac:dyDescent="0.2">
      <c r="A20" s="35" t="s">
        <v>143</v>
      </c>
      <c r="B20" s="65">
        <f>SUM(C20/C36)</f>
        <v>0</v>
      </c>
      <c r="C20" s="30"/>
      <c r="D20" s="65">
        <f>SUM(E20/E36)</f>
        <v>0</v>
      </c>
      <c r="E20" s="30"/>
      <c r="F20" s="65">
        <f>SUM(G20/G36)</f>
        <v>0</v>
      </c>
      <c r="G20" s="30"/>
      <c r="H20" s="65">
        <f>SUM(I20/I36)</f>
        <v>0</v>
      </c>
      <c r="I20" s="30"/>
      <c r="J20" s="75">
        <f t="shared" si="0"/>
        <v>0</v>
      </c>
      <c r="K20" s="88">
        <f>SUM(J20/J36)</f>
        <v>0</v>
      </c>
      <c r="L20" s="2">
        <f>SUM(J20,'Quatity 2  IM'!J20,'Quantity 1'!J20,Bedrock!J20)</f>
        <v>6</v>
      </c>
      <c r="M20" s="86">
        <f>SUM(L20/L36)</f>
        <v>2.0689655172413793E-2</v>
      </c>
    </row>
    <row r="21" spans="1:13" x14ac:dyDescent="0.2">
      <c r="A21" s="35" t="s">
        <v>37</v>
      </c>
      <c r="B21" s="65">
        <f>SUM(C21/C36)</f>
        <v>0.16666666666666666</v>
      </c>
      <c r="C21" s="30">
        <v>3</v>
      </c>
      <c r="D21" s="65">
        <f>SUM(E21/E36)</f>
        <v>0.16666666666666666</v>
      </c>
      <c r="E21" s="30">
        <v>3</v>
      </c>
      <c r="F21" s="65">
        <f>SUM(G21/G36)</f>
        <v>0.16666666666666666</v>
      </c>
      <c r="G21" s="30">
        <v>3</v>
      </c>
      <c r="H21" s="65">
        <f>SUM(I21/I36)</f>
        <v>0.16666666666666666</v>
      </c>
      <c r="I21" s="30">
        <v>3</v>
      </c>
      <c r="J21" s="75">
        <f t="shared" si="0"/>
        <v>12</v>
      </c>
      <c r="K21" s="88">
        <f>SUM(J21/J36)</f>
        <v>0.16666666666666666</v>
      </c>
      <c r="L21" s="2">
        <f>SUM(J21,'Quatity 2  IM'!J21,'Quantity 1'!J21,Bedrock!J21)</f>
        <v>42</v>
      </c>
      <c r="M21" s="86">
        <f>SUM(L21/L36)</f>
        <v>0.14482758620689656</v>
      </c>
    </row>
    <row r="22" spans="1:13" ht="17" thickBot="1" x14ac:dyDescent="0.25">
      <c r="A22" s="36" t="s">
        <v>39</v>
      </c>
      <c r="B22" s="66">
        <f>SUM(C22/C36)</f>
        <v>0</v>
      </c>
      <c r="C22" s="33"/>
      <c r="D22" s="66">
        <f>SUM(E22/E36)</f>
        <v>0</v>
      </c>
      <c r="E22" s="33"/>
      <c r="F22" s="66">
        <f>SUM(G22/G36)</f>
        <v>0</v>
      </c>
      <c r="G22" s="33"/>
      <c r="H22" s="66">
        <f>SUM(I22/I36)</f>
        <v>0</v>
      </c>
      <c r="I22" s="33"/>
      <c r="J22" s="77">
        <f t="shared" si="0"/>
        <v>0</v>
      </c>
      <c r="K22" s="87">
        <f>SUM(J22/J36)</f>
        <v>0</v>
      </c>
      <c r="L22" s="78">
        <f>SUM(J22,'Quatity 2  IM'!J22,'Quantity 1'!J22,Bedrock!J22)</f>
        <v>6</v>
      </c>
      <c r="M22" s="135">
        <f>SUM(L22/L36)</f>
        <v>2.0689655172413793E-2</v>
      </c>
    </row>
    <row r="23" spans="1:13" ht="17" thickTop="1" x14ac:dyDescent="0.2">
      <c r="A23" s="34" t="s">
        <v>46</v>
      </c>
      <c r="B23" s="64">
        <f>SUM(C23/C36)</f>
        <v>0.22222222222222221</v>
      </c>
      <c r="C23" s="46">
        <v>4</v>
      </c>
      <c r="D23" s="64">
        <f>SUM(E23/E36)</f>
        <v>0.16666666666666666</v>
      </c>
      <c r="E23" s="46">
        <v>3</v>
      </c>
      <c r="F23" s="64">
        <f>SUM(G23/G36)</f>
        <v>0.16666666666666666</v>
      </c>
      <c r="G23" s="46">
        <v>3</v>
      </c>
      <c r="H23" s="64">
        <f>SUM(I23/I36)</f>
        <v>0.1111111111111111</v>
      </c>
      <c r="I23" s="46">
        <v>2</v>
      </c>
      <c r="J23" s="133">
        <f t="shared" si="0"/>
        <v>12</v>
      </c>
      <c r="K23" s="134">
        <f>SUM(J23/J36)</f>
        <v>0.16666666666666666</v>
      </c>
      <c r="L23" s="2">
        <f>SUM(J23,'Quatity 2  IM'!J23,'Quantity 1'!J23,Bedrock!J23)</f>
        <v>38</v>
      </c>
      <c r="M23" s="86">
        <f>SUM(L23/L36)</f>
        <v>0.1310344827586207</v>
      </c>
    </row>
    <row r="24" spans="1:13" x14ac:dyDescent="0.2">
      <c r="A24" s="35" t="s">
        <v>70</v>
      </c>
      <c r="B24" s="65">
        <f>SUM(C24/C36)</f>
        <v>0.1111111111111111</v>
      </c>
      <c r="C24" s="30">
        <v>2</v>
      </c>
      <c r="D24" s="65">
        <f>SUM(E24/E36)</f>
        <v>5.5555555555555552E-2</v>
      </c>
      <c r="E24" s="30">
        <v>1</v>
      </c>
      <c r="F24" s="65">
        <f>SUM(G24/G36)</f>
        <v>5.5555555555555552E-2</v>
      </c>
      <c r="G24" s="30">
        <v>1</v>
      </c>
      <c r="H24" s="65">
        <f>SUM(I24/I36)</f>
        <v>0</v>
      </c>
      <c r="I24" s="30"/>
      <c r="J24" s="75">
        <f t="shared" si="0"/>
        <v>4</v>
      </c>
      <c r="K24" s="88">
        <f>SUM(J24/J36)</f>
        <v>5.5555555555555552E-2</v>
      </c>
      <c r="L24" s="2">
        <f>SUM(J24,'Quatity 2  IM'!J24,'Quantity 1'!J24,Bedrock!J24)</f>
        <v>8</v>
      </c>
      <c r="M24" s="86">
        <f>SUM(L24/L36)</f>
        <v>2.7586206896551724E-2</v>
      </c>
    </row>
    <row r="25" spans="1:13" x14ac:dyDescent="0.2">
      <c r="A25" s="35" t="s">
        <v>141</v>
      </c>
      <c r="B25" s="65">
        <f>SUM(C25/C36)</f>
        <v>2.7777777777777776E-2</v>
      </c>
      <c r="C25" s="30">
        <v>0.5</v>
      </c>
      <c r="D25" s="65">
        <f>SUM(E25/E36)</f>
        <v>2.7777777777777776E-2</v>
      </c>
      <c r="E25" s="30">
        <v>0.5</v>
      </c>
      <c r="F25" s="65">
        <f>SUM(G25/G36)</f>
        <v>2.7777777777777776E-2</v>
      </c>
      <c r="G25" s="30">
        <v>0.5</v>
      </c>
      <c r="H25" s="65">
        <f>SUM(I25/I36)</f>
        <v>8.3333333333333329E-2</v>
      </c>
      <c r="I25" s="30">
        <v>1.5</v>
      </c>
      <c r="J25" s="75">
        <f t="shared" si="0"/>
        <v>3</v>
      </c>
      <c r="K25" s="88">
        <f>SUM(J25/J36)</f>
        <v>4.1666666666666664E-2</v>
      </c>
      <c r="L25" s="2">
        <f>SUM(J25,'Quatity 2  IM'!J25,'Quantity 1'!J25,Bedrock!J25)</f>
        <v>12</v>
      </c>
      <c r="M25" s="86">
        <f>SUM(L25/L36)</f>
        <v>4.1379310344827586E-2</v>
      </c>
    </row>
    <row r="26" spans="1:13" x14ac:dyDescent="0.2">
      <c r="A26" s="35" t="s">
        <v>47</v>
      </c>
      <c r="B26" s="65">
        <f>SUM(C26/C36)</f>
        <v>5.5555555555555552E-2</v>
      </c>
      <c r="C26" s="30">
        <v>1</v>
      </c>
      <c r="D26" s="65">
        <f>SUM(E26/E36)</f>
        <v>5.5555555555555552E-2</v>
      </c>
      <c r="E26" s="30">
        <v>1</v>
      </c>
      <c r="F26" s="65">
        <f>SUM(G26/G36)</f>
        <v>5.5555555555555552E-2</v>
      </c>
      <c r="G26" s="30">
        <v>1</v>
      </c>
      <c r="H26" s="65">
        <f>SUM(I26/I36)</f>
        <v>5.5555555555555552E-2</v>
      </c>
      <c r="I26" s="30">
        <v>1</v>
      </c>
      <c r="J26" s="75">
        <f t="shared" si="0"/>
        <v>4</v>
      </c>
      <c r="K26" s="88">
        <f>SUM(J26/J36)</f>
        <v>5.5555555555555552E-2</v>
      </c>
      <c r="L26" s="2">
        <f>SUM(J26,'Quatity 2  IM'!J26,'Quantity 1'!J26,Bedrock!J26)</f>
        <v>11.5</v>
      </c>
      <c r="M26" s="86">
        <f>SUM(L26/L36)</f>
        <v>3.9655172413793106E-2</v>
      </c>
    </row>
    <row r="27" spans="1:13" x14ac:dyDescent="0.2">
      <c r="A27" s="35" t="s">
        <v>48</v>
      </c>
      <c r="B27" s="65">
        <f>SUM(C27/C36)</f>
        <v>0.16666666666666666</v>
      </c>
      <c r="C27" s="30">
        <v>3</v>
      </c>
      <c r="D27" s="65">
        <f>SUM(E27/E36)</f>
        <v>0</v>
      </c>
      <c r="E27" s="30"/>
      <c r="F27" s="65">
        <f>SUM(G27/G36)</f>
        <v>0</v>
      </c>
      <c r="G27" s="30"/>
      <c r="H27" s="65">
        <f>SUM(I27/I36)</f>
        <v>5.5555555555555552E-2</v>
      </c>
      <c r="I27" s="30">
        <v>1</v>
      </c>
      <c r="J27" s="75">
        <f t="shared" si="0"/>
        <v>4</v>
      </c>
      <c r="K27" s="88">
        <f>SUM(J27/J36)</f>
        <v>5.5555555555555552E-2</v>
      </c>
      <c r="L27" s="2">
        <f>SUM(J27,'Quatity 2  IM'!J27,'Quantity 1'!J27,Bedrock!J27)</f>
        <v>10.5</v>
      </c>
      <c r="M27" s="86">
        <f>SUM(L27/L36)</f>
        <v>3.6206896551724141E-2</v>
      </c>
    </row>
    <row r="28" spans="1:13" x14ac:dyDescent="0.2">
      <c r="A28" s="35" t="s">
        <v>49</v>
      </c>
      <c r="B28" s="65">
        <f>SUM(C28/C36)</f>
        <v>0</v>
      </c>
      <c r="C28" s="30"/>
      <c r="D28" s="65">
        <f>SUM(E28/E36)</f>
        <v>0.16666666666666666</v>
      </c>
      <c r="E28" s="30">
        <v>3</v>
      </c>
      <c r="F28" s="65">
        <f>SUM(G28/G36)</f>
        <v>0</v>
      </c>
      <c r="G28" s="30"/>
      <c r="H28" s="65">
        <f>SUM(I28/I36)</f>
        <v>5.5555555555555552E-2</v>
      </c>
      <c r="I28" s="30">
        <v>1</v>
      </c>
      <c r="J28" s="75">
        <f t="shared" si="0"/>
        <v>4</v>
      </c>
      <c r="K28" s="88">
        <f>SUM(J28/J36)</f>
        <v>5.5555555555555552E-2</v>
      </c>
      <c r="L28" s="2">
        <f>SUM(J28,'Quatity 2  IM'!J28,'Quantity 1'!J28,Bedrock!J28)</f>
        <v>11.5</v>
      </c>
      <c r="M28" s="86">
        <f>SUM(L28/L36)</f>
        <v>3.9655172413793106E-2</v>
      </c>
    </row>
    <row r="29" spans="1:13" ht="17" thickBot="1" x14ac:dyDescent="0.25">
      <c r="A29" s="36" t="s">
        <v>50</v>
      </c>
      <c r="B29" s="66">
        <f>SUM(C29/C36)</f>
        <v>0</v>
      </c>
      <c r="C29" s="33"/>
      <c r="D29" s="66">
        <f>SUM(E29/E36)</f>
        <v>0</v>
      </c>
      <c r="E29" s="33"/>
      <c r="F29" s="66">
        <f>SUM(G29/G36)</f>
        <v>0.16666666666666666</v>
      </c>
      <c r="G29" s="33">
        <v>3</v>
      </c>
      <c r="H29" s="66">
        <f>SUM(I29/I36)</f>
        <v>5.5555555555555552E-2</v>
      </c>
      <c r="I29" s="33">
        <v>1</v>
      </c>
      <c r="J29" s="77">
        <f t="shared" si="0"/>
        <v>4</v>
      </c>
      <c r="K29" s="87">
        <f>SUM(J29/J36)</f>
        <v>5.5555555555555552E-2</v>
      </c>
      <c r="L29" s="78">
        <f>SUM(J29,'Quatity 2  IM'!J29,'Quantity 1'!J29,Bedrock!J29)</f>
        <v>12</v>
      </c>
      <c r="M29" s="135">
        <f>SUM(L29/L36)</f>
        <v>4.1379310344827586E-2</v>
      </c>
    </row>
    <row r="30" spans="1:13" ht="17" thickTop="1" x14ac:dyDescent="0.2">
      <c r="A30" s="34" t="s">
        <v>78</v>
      </c>
      <c r="B30" s="64">
        <f>SUM(C30/C36)</f>
        <v>0</v>
      </c>
      <c r="C30" s="46"/>
      <c r="D30" s="64">
        <f>SUM(E30/E36)</f>
        <v>0</v>
      </c>
      <c r="E30" s="46"/>
      <c r="F30" s="64">
        <f>SUM(G30/G36)</f>
        <v>0</v>
      </c>
      <c r="G30" s="46"/>
      <c r="H30" s="64">
        <f>SUM(I30/I36)</f>
        <v>0</v>
      </c>
      <c r="I30" s="46"/>
      <c r="J30" s="133">
        <f t="shared" si="0"/>
        <v>0</v>
      </c>
      <c r="K30" s="134">
        <f>SUM(J30/J36)</f>
        <v>0</v>
      </c>
      <c r="L30" s="2">
        <f>SUM(J30,'Quatity 2  IM'!J30,'Quantity 1'!J30,Bedrock!J30)</f>
        <v>5</v>
      </c>
      <c r="M30" s="86">
        <f>SUM(L30/L36)</f>
        <v>1.7241379310344827E-2</v>
      </c>
    </row>
    <row r="31" spans="1:13" ht="17" thickBot="1" x14ac:dyDescent="0.25">
      <c r="A31" s="36" t="s">
        <v>53</v>
      </c>
      <c r="B31" s="66">
        <f>SUM(C31/C36)</f>
        <v>5.5555555555555552E-2</v>
      </c>
      <c r="C31" s="33">
        <v>1</v>
      </c>
      <c r="D31" s="66">
        <f>SUM(E31/E36)</f>
        <v>5.5555555555555552E-2</v>
      </c>
      <c r="E31" s="33">
        <v>1</v>
      </c>
      <c r="F31" s="66">
        <f>SUM(G31/G36)</f>
        <v>5.5555555555555552E-2</v>
      </c>
      <c r="G31" s="33">
        <v>1</v>
      </c>
      <c r="H31" s="66">
        <f>SUM(I31/I36)</f>
        <v>0</v>
      </c>
      <c r="I31" s="33"/>
      <c r="J31" s="77">
        <f t="shared" si="0"/>
        <v>3</v>
      </c>
      <c r="K31" s="87">
        <f>SUM(J31/J36)</f>
        <v>4.1666666666666664E-2</v>
      </c>
      <c r="L31" s="78">
        <f>SUM(J31,'Quatity 2  IM'!J31,'Quantity 1'!J31,Bedrock!J31)</f>
        <v>12</v>
      </c>
      <c r="M31" s="135">
        <f>SUM(L31/L36)</f>
        <v>4.1379310344827586E-2</v>
      </c>
    </row>
    <row r="32" spans="1:13" ht="17" thickTop="1" x14ac:dyDescent="0.2">
      <c r="A32" s="34" t="s">
        <v>59</v>
      </c>
      <c r="B32" s="64">
        <f>SUM(C32/C36)</f>
        <v>5.5555555555555552E-2</v>
      </c>
      <c r="C32" s="46">
        <v>1</v>
      </c>
      <c r="D32" s="64">
        <f>SUM(E32/E36)</f>
        <v>5.5555555555555552E-2</v>
      </c>
      <c r="E32" s="46">
        <v>1</v>
      </c>
      <c r="F32" s="64">
        <f>SUM(G32/G36)</f>
        <v>5.5555555555555552E-2</v>
      </c>
      <c r="G32" s="46">
        <v>1</v>
      </c>
      <c r="H32" s="64">
        <f>SUM(I32/I36)</f>
        <v>5.5555555555555552E-2</v>
      </c>
      <c r="I32" s="46">
        <v>1</v>
      </c>
      <c r="J32" s="75">
        <f t="shared" si="0"/>
        <v>4</v>
      </c>
      <c r="K32" s="88">
        <f>SUM(J32/J36)</f>
        <v>5.5555555555555552E-2</v>
      </c>
      <c r="L32" s="2">
        <f>SUM(J32,'Quatity 2  IM'!J32,'Quantity 1'!J32,Bedrock!J32)</f>
        <v>14</v>
      </c>
      <c r="M32" s="86">
        <f>SUM(L32/L36)</f>
        <v>4.8275862068965517E-2</v>
      </c>
    </row>
    <row r="33" spans="1:13" x14ac:dyDescent="0.2">
      <c r="A33" s="35" t="s">
        <v>62</v>
      </c>
      <c r="B33" s="65">
        <f>SUM(C33/C36)</f>
        <v>0</v>
      </c>
      <c r="C33" s="30"/>
      <c r="D33" s="65">
        <f>SUM(E33/E36)</f>
        <v>5.5555555555555552E-2</v>
      </c>
      <c r="E33" s="30">
        <v>1</v>
      </c>
      <c r="F33" s="65">
        <f>SUM(G33/G36)</f>
        <v>0</v>
      </c>
      <c r="G33" s="30"/>
      <c r="H33" s="65">
        <f>SUM(I33/I36)</f>
        <v>5.5555555555555552E-2</v>
      </c>
      <c r="I33" s="30">
        <v>1</v>
      </c>
      <c r="J33" s="75">
        <f t="shared" si="0"/>
        <v>2</v>
      </c>
      <c r="K33" s="88">
        <f>SUM(J33/J36)</f>
        <v>2.7777777777777776E-2</v>
      </c>
      <c r="L33" s="2">
        <f>SUM(J33,'Quatity 2  IM'!J33,'Quantity 1'!J33,Bedrock!J33)</f>
        <v>8</v>
      </c>
      <c r="M33" s="86">
        <f>SUM(L33/L36)</f>
        <v>2.7586206896551724E-2</v>
      </c>
    </row>
    <row r="34" spans="1:13" x14ac:dyDescent="0.2">
      <c r="A34" s="35" t="s">
        <v>107</v>
      </c>
      <c r="B34" s="65">
        <f>SUM(C34/C36)</f>
        <v>5.5555555555555552E-2</v>
      </c>
      <c r="C34" s="30">
        <v>1</v>
      </c>
      <c r="D34" s="65">
        <f>SUM(E34/E36)</f>
        <v>0</v>
      </c>
      <c r="E34" s="19"/>
      <c r="F34" s="65">
        <f>SUM(G34/G36)</f>
        <v>5.5555555555555552E-2</v>
      </c>
      <c r="G34" s="30">
        <v>1</v>
      </c>
      <c r="H34" s="65">
        <f>SUM(I34/I36)</f>
        <v>0</v>
      </c>
      <c r="I34" s="30"/>
      <c r="J34" s="75">
        <f t="shared" si="0"/>
        <v>2</v>
      </c>
      <c r="K34" s="88">
        <f>SUM(J34/J36)</f>
        <v>2.7777777777777776E-2</v>
      </c>
      <c r="L34" s="2">
        <f>SUM(J34,'Quatity 2  IM'!J34,'Quantity 1'!J34,Bedrock!J34)</f>
        <v>9</v>
      </c>
      <c r="M34" s="86">
        <f>SUM(L34/L36)</f>
        <v>3.1034482758620689E-2</v>
      </c>
    </row>
    <row r="35" spans="1:13" ht="17" thickBot="1" x14ac:dyDescent="0.25">
      <c r="A35" s="136" t="s">
        <v>81</v>
      </c>
      <c r="B35" s="137">
        <f>SUM(C35/C36)</f>
        <v>0</v>
      </c>
      <c r="C35" s="44"/>
      <c r="D35" s="137">
        <f>SUM(E35/E36)</f>
        <v>0</v>
      </c>
      <c r="E35" s="44"/>
      <c r="F35" s="137">
        <f>SUM(G35/G36)</f>
        <v>0</v>
      </c>
      <c r="G35" s="44"/>
      <c r="H35" s="137">
        <f>SUM(I35/I36)</f>
        <v>0</v>
      </c>
      <c r="I35" s="44"/>
      <c r="J35" s="75">
        <f t="shared" si="0"/>
        <v>0</v>
      </c>
      <c r="K35" s="88">
        <f>SUM(J35/J36)</f>
        <v>0</v>
      </c>
      <c r="L35" s="2">
        <f>SUM(J35,'Quatity 2  IM'!J35,'Quantity 1'!J35,Bedrock!J35)</f>
        <v>0</v>
      </c>
      <c r="M35" s="135">
        <f>SUM(L35/L36)</f>
        <v>0</v>
      </c>
    </row>
    <row r="36" spans="1:13" s="1" customFormat="1" ht="18" thickTop="1" thickBot="1" x14ac:dyDescent="0.25">
      <c r="A36" s="138" t="s">
        <v>99</v>
      </c>
      <c r="B36" s="139"/>
      <c r="C36" s="140">
        <f>SUM(C13:C35)</f>
        <v>18</v>
      </c>
      <c r="D36" s="139"/>
      <c r="E36" s="140">
        <f>SUM(E13:E35)</f>
        <v>18</v>
      </c>
      <c r="F36" s="139"/>
      <c r="G36" s="140">
        <f>SUM(G13:G35)</f>
        <v>18</v>
      </c>
      <c r="H36" s="141"/>
      <c r="I36" s="140">
        <f>SUM(I13:I35)</f>
        <v>18</v>
      </c>
      <c r="J36" s="83">
        <f>SUM(J13:J35)</f>
        <v>72</v>
      </c>
      <c r="K36" s="142">
        <f>SUM(K13:K35)</f>
        <v>1</v>
      </c>
      <c r="L36" s="143">
        <f>SUM(L13:L35)</f>
        <v>290</v>
      </c>
      <c r="M36" s="144">
        <f>SUM(L36/L36)</f>
        <v>1</v>
      </c>
    </row>
    <row r="37" spans="1:13" ht="18" thickTop="1" thickBot="1" x14ac:dyDescent="0.25">
      <c r="A37" s="278"/>
      <c r="B37" s="279"/>
      <c r="C37" s="279"/>
      <c r="D37" s="279"/>
      <c r="E37" s="279"/>
      <c r="F37" s="279"/>
      <c r="G37" s="279"/>
      <c r="H37" s="279"/>
      <c r="I37" s="279"/>
      <c r="J37" s="256" t="s">
        <v>167</v>
      </c>
      <c r="K37" s="257"/>
      <c r="L37" s="257"/>
      <c r="M37" s="258"/>
    </row>
    <row r="38" spans="1:13" ht="17" thickTop="1" x14ac:dyDescent="0.2">
      <c r="A38" s="35" t="s">
        <v>100</v>
      </c>
      <c r="B38" s="31"/>
      <c r="C38" s="52"/>
      <c r="D38" s="31"/>
      <c r="E38" s="52"/>
      <c r="F38" s="31"/>
      <c r="G38" s="52"/>
      <c r="H38" s="37"/>
      <c r="I38" s="52"/>
      <c r="J38" s="252" t="s">
        <v>287</v>
      </c>
      <c r="K38" s="253"/>
      <c r="L38" s="254" t="s">
        <v>162</v>
      </c>
      <c r="M38" s="255"/>
    </row>
    <row r="39" spans="1:13" ht="17" thickBot="1" x14ac:dyDescent="0.25">
      <c r="A39" s="36" t="s">
        <v>148</v>
      </c>
      <c r="B39" s="276"/>
      <c r="C39" s="277"/>
      <c r="D39" s="274"/>
      <c r="E39" s="275"/>
      <c r="F39" s="276" t="s">
        <v>244</v>
      </c>
      <c r="G39" s="277"/>
      <c r="H39" s="276" t="s">
        <v>245</v>
      </c>
      <c r="I39" s="277"/>
      <c r="J39" s="244">
        <f>SUM(C38,E38,G38,I38)</f>
        <v>0</v>
      </c>
      <c r="K39" s="245"/>
      <c r="L39" s="245">
        <f>SUM(J39,'Quatity 2  IM'!J39:K39,'Quantity 1'!J39:K39,Bedrock!J39)</f>
        <v>0</v>
      </c>
      <c r="M39" s="259"/>
    </row>
    <row r="40" spans="1:13" ht="17" thickTop="1" x14ac:dyDescent="0.2"/>
  </sheetData>
  <mergeCells count="37">
    <mergeCell ref="B11:C11"/>
    <mergeCell ref="D11:E11"/>
    <mergeCell ref="F11:G11"/>
    <mergeCell ref="H11:I11"/>
    <mergeCell ref="D39:E39"/>
    <mergeCell ref="B39:C39"/>
    <mergeCell ref="F39:G39"/>
    <mergeCell ref="H39:I39"/>
    <mergeCell ref="A37:I37"/>
    <mergeCell ref="B10:C10"/>
    <mergeCell ref="D10:E10"/>
    <mergeCell ref="F10:G10"/>
    <mergeCell ref="H10:I10"/>
    <mergeCell ref="B2:E2"/>
    <mergeCell ref="B3:E3"/>
    <mergeCell ref="D4:E4"/>
    <mergeCell ref="F3:H3"/>
    <mergeCell ref="F4:H4"/>
    <mergeCell ref="F2:H2"/>
    <mergeCell ref="B7:M7"/>
    <mergeCell ref="B8:M8"/>
    <mergeCell ref="B9:M9"/>
    <mergeCell ref="J39:K39"/>
    <mergeCell ref="J10:M10"/>
    <mergeCell ref="J11:K11"/>
    <mergeCell ref="L11:M11"/>
    <mergeCell ref="J38:K38"/>
    <mergeCell ref="L38:M38"/>
    <mergeCell ref="J37:M37"/>
    <mergeCell ref="L39:M39"/>
    <mergeCell ref="A1:M1"/>
    <mergeCell ref="B5:M5"/>
    <mergeCell ref="B6:M6"/>
    <mergeCell ref="I2:M2"/>
    <mergeCell ref="I3:M3"/>
    <mergeCell ref="I4:M4"/>
    <mergeCell ref="A5:A9"/>
  </mergeCells>
  <printOptions horizontalCentered="1" verticalCentered="1"/>
  <pageMargins left="0.7" right="0.7" top="0.75" bottom="0.75" header="0.3" footer="0.3"/>
  <pageSetup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295C-D917-5E49-A467-618357E82D20}">
  <sheetPr>
    <pageSetUpPr fitToPage="1"/>
  </sheetPr>
  <dimension ref="A1:M40"/>
  <sheetViews>
    <sheetView zoomScale="150" zoomScaleNormal="150" workbookViewId="0">
      <pane xSplit="1" topLeftCell="B1" activePane="topRight" state="frozen"/>
      <selection pane="topRight" activeCell="C13" sqref="C13"/>
    </sheetView>
  </sheetViews>
  <sheetFormatPr baseColWidth="10" defaultColWidth="11" defaultRowHeight="16" x14ac:dyDescent="0.2"/>
  <cols>
    <col min="1" max="1" width="12" customWidth="1"/>
    <col min="7" max="7" width="10.83203125" customWidth="1"/>
    <col min="8" max="8" width="11.6640625" customWidth="1"/>
    <col min="10" max="10" width="5.83203125" customWidth="1"/>
    <col min="11" max="11" width="7.1640625" style="85" customWidth="1"/>
    <col min="12" max="12" width="5.83203125" customWidth="1"/>
    <col min="13" max="13" width="8.33203125" customWidth="1"/>
  </cols>
  <sheetData>
    <row r="1" spans="1:13" ht="18" thickTop="1" thickBot="1" x14ac:dyDescent="0.25">
      <c r="A1" s="227" t="s">
        <v>292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</row>
    <row r="2" spans="1:13" ht="17" thickTop="1" x14ac:dyDescent="0.2">
      <c r="A2" s="24" t="s">
        <v>84</v>
      </c>
      <c r="B2" s="289" t="s">
        <v>217</v>
      </c>
      <c r="C2" s="290"/>
      <c r="D2" s="290"/>
      <c r="E2" s="290"/>
      <c r="F2" s="291" t="s">
        <v>89</v>
      </c>
      <c r="G2" s="291"/>
      <c r="H2" s="291"/>
      <c r="I2" s="284" t="s">
        <v>213</v>
      </c>
      <c r="J2" s="284"/>
      <c r="K2" s="284"/>
      <c r="L2" s="284"/>
      <c r="M2" s="285"/>
    </row>
    <row r="3" spans="1:13" s="6" customFormat="1" ht="17" customHeight="1" x14ac:dyDescent="0.2">
      <c r="A3" s="23" t="s">
        <v>85</v>
      </c>
      <c r="B3" s="292" t="s">
        <v>158</v>
      </c>
      <c r="C3" s="238"/>
      <c r="D3" s="238"/>
      <c r="E3" s="238"/>
      <c r="F3" s="265" t="s">
        <v>169</v>
      </c>
      <c r="G3" s="265"/>
      <c r="H3" s="265"/>
      <c r="I3" s="238">
        <v>18</v>
      </c>
      <c r="J3" s="238"/>
      <c r="K3" s="238"/>
      <c r="L3" s="238"/>
      <c r="M3" s="239"/>
    </row>
    <row r="4" spans="1:13" s="6" customFormat="1" ht="17" customHeight="1" thickBot="1" x14ac:dyDescent="0.25">
      <c r="A4" s="23" t="s">
        <v>86</v>
      </c>
      <c r="B4" s="130" t="s">
        <v>211</v>
      </c>
      <c r="C4" s="131" t="s">
        <v>87</v>
      </c>
      <c r="D4" s="288" t="s">
        <v>241</v>
      </c>
      <c r="E4" s="288"/>
      <c r="F4" s="266" t="s">
        <v>153</v>
      </c>
      <c r="G4" s="266"/>
      <c r="H4" s="266"/>
      <c r="I4" s="286" t="s">
        <v>210</v>
      </c>
      <c r="J4" s="286"/>
      <c r="K4" s="286"/>
      <c r="L4" s="286"/>
      <c r="M4" s="287"/>
    </row>
    <row r="5" spans="1:13" ht="17" thickTop="1" x14ac:dyDescent="0.2">
      <c r="A5" s="242" t="s">
        <v>14</v>
      </c>
      <c r="B5" s="230" t="s">
        <v>238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</row>
    <row r="6" spans="1:13" x14ac:dyDescent="0.2">
      <c r="A6" s="242"/>
      <c r="B6" s="233" t="s">
        <v>159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 x14ac:dyDescent="0.2">
      <c r="A7" s="242"/>
      <c r="B7" s="233" t="s">
        <v>240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</row>
    <row r="8" spans="1:13" x14ac:dyDescent="0.2">
      <c r="A8" s="242"/>
      <c r="B8" s="233" t="s">
        <v>239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  <row r="9" spans="1:13" ht="17" thickBot="1" x14ac:dyDescent="0.25">
      <c r="A9" s="243"/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70"/>
    </row>
    <row r="10" spans="1:13" ht="18" thickTop="1" thickBot="1" x14ac:dyDescent="0.25">
      <c r="A10" s="132"/>
      <c r="B10" s="260" t="s">
        <v>92</v>
      </c>
      <c r="C10" s="260"/>
      <c r="D10" s="260" t="s">
        <v>93</v>
      </c>
      <c r="E10" s="260"/>
      <c r="F10" s="260" t="s">
        <v>97</v>
      </c>
      <c r="G10" s="260"/>
      <c r="H10" s="260" t="s">
        <v>103</v>
      </c>
      <c r="I10" s="260"/>
      <c r="J10" s="246" t="s">
        <v>165</v>
      </c>
      <c r="K10" s="247"/>
      <c r="L10" s="247"/>
      <c r="M10" s="248"/>
    </row>
    <row r="11" spans="1:13" ht="17" thickTop="1" x14ac:dyDescent="0.2">
      <c r="A11" s="34" t="s">
        <v>104</v>
      </c>
      <c r="B11" s="271" t="s">
        <v>197</v>
      </c>
      <c r="C11" s="272"/>
      <c r="D11" s="271" t="s">
        <v>198</v>
      </c>
      <c r="E11" s="272"/>
      <c r="F11" s="271" t="s">
        <v>199</v>
      </c>
      <c r="G11" s="272"/>
      <c r="H11" s="273" t="s">
        <v>200</v>
      </c>
      <c r="I11" s="272"/>
      <c r="J11" s="215" t="s">
        <v>161</v>
      </c>
      <c r="K11" s="216"/>
      <c r="L11" s="250" t="s">
        <v>162</v>
      </c>
      <c r="M11" s="251"/>
    </row>
    <row r="12" spans="1:13" ht="17" thickBot="1" x14ac:dyDescent="0.25">
      <c r="A12" s="42" t="s">
        <v>98</v>
      </c>
      <c r="B12" s="43" t="s">
        <v>106</v>
      </c>
      <c r="C12" s="44" t="s">
        <v>94</v>
      </c>
      <c r="D12" s="43" t="s">
        <v>106</v>
      </c>
      <c r="E12" s="44" t="s">
        <v>94</v>
      </c>
      <c r="F12" s="43" t="s">
        <v>106</v>
      </c>
      <c r="G12" s="44" t="s">
        <v>94</v>
      </c>
      <c r="H12" s="45" t="s">
        <v>106</v>
      </c>
      <c r="I12" s="44" t="s">
        <v>94</v>
      </c>
      <c r="J12" s="77" t="s">
        <v>94</v>
      </c>
      <c r="K12" s="87" t="s">
        <v>166</v>
      </c>
      <c r="L12" s="78" t="s">
        <v>94</v>
      </c>
      <c r="M12" s="79" t="s">
        <v>166</v>
      </c>
    </row>
    <row r="13" spans="1:13" ht="17" thickTop="1" x14ac:dyDescent="0.2">
      <c r="A13" s="34" t="s">
        <v>251</v>
      </c>
      <c r="B13" s="64">
        <f>SUM(C13/C36)</f>
        <v>2.6315789473684209E-2</v>
      </c>
      <c r="C13" s="46">
        <v>0.5</v>
      </c>
      <c r="D13" s="64">
        <f>SUM(E13/E36)</f>
        <v>2.7777777777777776E-2</v>
      </c>
      <c r="E13" s="46">
        <v>0.5</v>
      </c>
      <c r="F13" s="64">
        <f>SUM(G13/G36)</f>
        <v>5.2631578947368418E-2</v>
      </c>
      <c r="G13" s="46">
        <v>1</v>
      </c>
      <c r="H13" s="64">
        <f>SUM(I13/I36)</f>
        <v>8.3333333333333329E-2</v>
      </c>
      <c r="I13" s="46">
        <v>1.5</v>
      </c>
      <c r="J13" s="75">
        <f>SUM(A13,C13,E13,G13,I13)</f>
        <v>3.5</v>
      </c>
      <c r="K13" s="88">
        <f>SUM(J13/J36)</f>
        <v>4.72972972972973E-2</v>
      </c>
      <c r="L13" s="2">
        <f>SUM(J13,'Quatity 2  IM'!J13,'Quantity 1'!J13,Bedrock!J13)</f>
        <v>14</v>
      </c>
      <c r="M13" s="86">
        <f>SUM(L13/L36)</f>
        <v>4.7945205479452052E-2</v>
      </c>
    </row>
    <row r="14" spans="1:13" x14ac:dyDescent="0.2">
      <c r="A14" s="35" t="s">
        <v>247</v>
      </c>
      <c r="B14" s="65">
        <f>SUM(C14/C36)</f>
        <v>2.6315789473684209E-2</v>
      </c>
      <c r="C14" s="30">
        <v>0.5</v>
      </c>
      <c r="D14" s="65">
        <f>SUM(E14/E36)</f>
        <v>8.3333333333333329E-2</v>
      </c>
      <c r="E14" s="30">
        <v>1.5</v>
      </c>
      <c r="F14" s="65">
        <f>SUM(G14/G36)</f>
        <v>5.2631578947368418E-2</v>
      </c>
      <c r="G14" s="30">
        <v>1</v>
      </c>
      <c r="H14" s="65">
        <f>SUM(I14/I36)</f>
        <v>2.7777777777777776E-2</v>
      </c>
      <c r="I14" s="30">
        <v>0.5</v>
      </c>
      <c r="J14" s="75">
        <f t="shared" ref="J14:J35" si="0">SUM(A14,C14,E14,G14,I14)</f>
        <v>3.5</v>
      </c>
      <c r="K14" s="88">
        <f>SUM(J14/J36)</f>
        <v>4.72972972972973E-2</v>
      </c>
      <c r="L14" s="2">
        <f>SUM(J14,'Quatity 2  IM'!J14,'Quantity 1'!J14,Bedrock!J14)</f>
        <v>14</v>
      </c>
      <c r="M14" s="86">
        <f>SUM(L14/L36)</f>
        <v>4.7945205479452052E-2</v>
      </c>
    </row>
    <row r="15" spans="1:13" x14ac:dyDescent="0.2">
      <c r="A15" s="35" t="s">
        <v>248</v>
      </c>
      <c r="B15" s="65">
        <f>SUM(C15/C36)</f>
        <v>2.6315789473684209E-2</v>
      </c>
      <c r="C15" s="30">
        <v>0.5</v>
      </c>
      <c r="D15" s="65">
        <f>SUM(E15/E36)</f>
        <v>2.7777777777777776E-2</v>
      </c>
      <c r="E15" s="30">
        <v>0.5</v>
      </c>
      <c r="F15" s="65">
        <f>SUM(G15/G36)</f>
        <v>0.10526315789473684</v>
      </c>
      <c r="G15" s="30">
        <v>2</v>
      </c>
      <c r="H15" s="65">
        <f>SUM(I15/I36)</f>
        <v>2.7777777777777776E-2</v>
      </c>
      <c r="I15" s="30">
        <v>0.5</v>
      </c>
      <c r="J15" s="75">
        <f t="shared" si="0"/>
        <v>3.5</v>
      </c>
      <c r="K15" s="88">
        <f>SUM(J15/J36)</f>
        <v>4.72972972972973E-2</v>
      </c>
      <c r="L15" s="2">
        <f>SUM(J15,'Quatity 2  IM'!J15,'Quantity 1'!J15,Bedrock!J15)</f>
        <v>13</v>
      </c>
      <c r="M15" s="86">
        <f>SUM(L15/L36)</f>
        <v>4.4520547945205477E-2</v>
      </c>
    </row>
    <row r="16" spans="1:13" x14ac:dyDescent="0.2">
      <c r="A16" s="35" t="s">
        <v>32</v>
      </c>
      <c r="B16" s="65">
        <f>SUM(C16/C36)</f>
        <v>0</v>
      </c>
      <c r="C16" s="30"/>
      <c r="D16" s="65">
        <f>SUM(E16/E36)</f>
        <v>0</v>
      </c>
      <c r="E16" s="30"/>
      <c r="F16" s="65">
        <f>SUM(G16/G36)</f>
        <v>5.2631578947368418E-2</v>
      </c>
      <c r="G16" s="30">
        <v>1</v>
      </c>
      <c r="H16" s="65">
        <f>SUM(I16/I36)</f>
        <v>0</v>
      </c>
      <c r="I16" s="30"/>
      <c r="J16" s="75">
        <f t="shared" si="0"/>
        <v>1</v>
      </c>
      <c r="K16" s="88">
        <f>SUM(J16/J36)</f>
        <v>1.3513513513513514E-2</v>
      </c>
      <c r="L16" s="2">
        <f>SUM(J16,'Quatity 2  IM'!J16,'Quantity 1'!J16,Bedrock!J16)</f>
        <v>6</v>
      </c>
      <c r="M16" s="86">
        <f>SUM(L16/L36)</f>
        <v>2.0547945205479451E-2</v>
      </c>
    </row>
    <row r="17" spans="1:13" x14ac:dyDescent="0.2">
      <c r="A17" s="35" t="s">
        <v>96</v>
      </c>
      <c r="B17" s="65">
        <f>SUM(C17/C36)</f>
        <v>5.2631578947368418E-2</v>
      </c>
      <c r="C17" s="30">
        <v>1</v>
      </c>
      <c r="D17" s="65">
        <f>SUM(E17/E36)</f>
        <v>5.5555555555555552E-2</v>
      </c>
      <c r="E17" s="30">
        <v>1</v>
      </c>
      <c r="F17" s="65">
        <f>SUM(G17/G36)</f>
        <v>5.2631578947368418E-2</v>
      </c>
      <c r="G17" s="30">
        <v>1</v>
      </c>
      <c r="H17" s="65">
        <f>SUM(I17/I36)</f>
        <v>5.5555555555555552E-2</v>
      </c>
      <c r="I17" s="30">
        <v>1</v>
      </c>
      <c r="J17" s="75">
        <f t="shared" si="0"/>
        <v>4</v>
      </c>
      <c r="K17" s="88">
        <f>SUM(J17/J36)</f>
        <v>5.4054054054054057E-2</v>
      </c>
      <c r="L17" s="2">
        <f>SUM(J17,'Quatity 2  IM'!J17,'Quantity 1'!J17,Bedrock!J17)</f>
        <v>15</v>
      </c>
      <c r="M17" s="86">
        <f>SUM(L17/L36)</f>
        <v>5.1369863013698627E-2</v>
      </c>
    </row>
    <row r="18" spans="1:13" x14ac:dyDescent="0.2">
      <c r="A18" s="35" t="s">
        <v>34</v>
      </c>
      <c r="B18" s="65">
        <f>SUM(C18/C36)</f>
        <v>5.2631578947368418E-2</v>
      </c>
      <c r="C18" s="30">
        <v>1</v>
      </c>
      <c r="D18" s="65">
        <f>SUM(E18/E36)</f>
        <v>5.5555555555555552E-2</v>
      </c>
      <c r="E18" s="30">
        <v>1</v>
      </c>
      <c r="F18" s="65">
        <f>SUM(G18/G36)</f>
        <v>0</v>
      </c>
      <c r="G18" s="30"/>
      <c r="H18" s="65">
        <f>SUM(I18/I36)</f>
        <v>5.5555555555555552E-2</v>
      </c>
      <c r="I18" s="30">
        <v>1</v>
      </c>
      <c r="J18" s="75">
        <f t="shared" si="0"/>
        <v>3</v>
      </c>
      <c r="K18" s="88">
        <f>SUM(J18/J36)</f>
        <v>4.0540540540540543E-2</v>
      </c>
      <c r="L18" s="2">
        <f>SUM(J18,'Quatity 2  IM'!J18,'Quantity 1'!J18,Bedrock!J18)</f>
        <v>16</v>
      </c>
      <c r="M18" s="86">
        <f>SUM(L18/L36)</f>
        <v>5.4794520547945202E-2</v>
      </c>
    </row>
    <row r="19" spans="1:13" x14ac:dyDescent="0.2">
      <c r="A19" s="35" t="s">
        <v>35</v>
      </c>
      <c r="B19" s="65">
        <f>SUM(C19/C36)</f>
        <v>5.2631578947368418E-2</v>
      </c>
      <c r="C19" s="30">
        <v>1</v>
      </c>
      <c r="D19" s="65">
        <f>SUM(E19/E36)</f>
        <v>5.5555555555555552E-2</v>
      </c>
      <c r="E19" s="30">
        <v>1</v>
      </c>
      <c r="F19" s="65">
        <f>SUM(G19/G36)</f>
        <v>0.10526315789473684</v>
      </c>
      <c r="G19" s="30">
        <v>2</v>
      </c>
      <c r="H19" s="65">
        <f>SUM(I19/I36)</f>
        <v>5.5555555555555552E-2</v>
      </c>
      <c r="I19" s="30">
        <v>1</v>
      </c>
      <c r="J19" s="75">
        <f t="shared" si="0"/>
        <v>5</v>
      </c>
      <c r="K19" s="88">
        <f>SUM(J19/J36)</f>
        <v>6.7567567567567571E-2</v>
      </c>
      <c r="L19" s="2">
        <f>SUM(J19,'Quatity 2  IM'!J19,'Quantity 1'!J19,Bedrock!J19)</f>
        <v>16</v>
      </c>
      <c r="M19" s="86">
        <f>SUM(L19/L36)</f>
        <v>5.4794520547945202E-2</v>
      </c>
    </row>
    <row r="20" spans="1:13" x14ac:dyDescent="0.2">
      <c r="A20" s="35" t="s">
        <v>143</v>
      </c>
      <c r="B20" s="65">
        <f>SUM(C20/C36)</f>
        <v>0.10526315789473684</v>
      </c>
      <c r="C20" s="30">
        <v>2</v>
      </c>
      <c r="D20" s="65">
        <f>SUM(E20/E36)</f>
        <v>0.1111111111111111</v>
      </c>
      <c r="E20" s="30">
        <v>2</v>
      </c>
      <c r="F20" s="65">
        <f>SUM(G20/G36)</f>
        <v>0</v>
      </c>
      <c r="G20" s="30"/>
      <c r="H20" s="65">
        <f>SUM(I20/I36)</f>
        <v>5.5555555555555552E-2</v>
      </c>
      <c r="I20" s="30">
        <v>1</v>
      </c>
      <c r="J20" s="75">
        <f t="shared" si="0"/>
        <v>5</v>
      </c>
      <c r="K20" s="88">
        <f>SUM(J20/J36)</f>
        <v>6.7567567567567571E-2</v>
      </c>
      <c r="L20" s="2">
        <f>SUM(J20,'Quatity 2  IM'!J20,'Quantity 1'!J20,Bedrock!J20)</f>
        <v>11</v>
      </c>
      <c r="M20" s="86">
        <f>SUM(L20/L36)</f>
        <v>3.7671232876712327E-2</v>
      </c>
    </row>
    <row r="21" spans="1:13" x14ac:dyDescent="0.2">
      <c r="A21" s="35" t="s">
        <v>37</v>
      </c>
      <c r="B21" s="65">
        <f>SUM(C21/C36)</f>
        <v>0.10526315789473684</v>
      </c>
      <c r="C21" s="30">
        <v>2</v>
      </c>
      <c r="D21" s="65">
        <f>SUM(E21/E36)</f>
        <v>0.1111111111111111</v>
      </c>
      <c r="E21" s="30">
        <v>2</v>
      </c>
      <c r="F21" s="65">
        <f>SUM(G21/G36)</f>
        <v>0.10526315789473684</v>
      </c>
      <c r="G21" s="30">
        <v>2</v>
      </c>
      <c r="H21" s="65">
        <f>SUM(I21/I36)</f>
        <v>0.1111111111111111</v>
      </c>
      <c r="I21" s="30">
        <v>2</v>
      </c>
      <c r="J21" s="75">
        <f t="shared" si="0"/>
        <v>8</v>
      </c>
      <c r="K21" s="88">
        <f>SUM(J21/J36)</f>
        <v>0.10810810810810811</v>
      </c>
      <c r="L21" s="2">
        <f>SUM(J21,'Quatity 2  IM'!J21,'Quantity 1'!J21,Bedrock!J21)</f>
        <v>38</v>
      </c>
      <c r="M21" s="86">
        <f>SUM(L21/L36)</f>
        <v>0.13013698630136986</v>
      </c>
    </row>
    <row r="22" spans="1:13" ht="17" thickBot="1" x14ac:dyDescent="0.25">
      <c r="A22" s="36" t="s">
        <v>39</v>
      </c>
      <c r="B22" s="66">
        <f>SUM(C22/C36)</f>
        <v>5.2631578947368418E-2</v>
      </c>
      <c r="C22" s="33">
        <v>1</v>
      </c>
      <c r="D22" s="66">
        <f>SUM(E22/E36)</f>
        <v>5.5555555555555552E-2</v>
      </c>
      <c r="E22" s="33">
        <v>1</v>
      </c>
      <c r="F22" s="66">
        <f>SUM(G22/G36)</f>
        <v>5.2631578947368418E-2</v>
      </c>
      <c r="G22" s="33">
        <v>1</v>
      </c>
      <c r="H22" s="66">
        <f>SUM(I22/I36)</f>
        <v>5.5555555555555552E-2</v>
      </c>
      <c r="I22" s="33">
        <v>1</v>
      </c>
      <c r="J22" s="75">
        <f t="shared" si="0"/>
        <v>4</v>
      </c>
      <c r="K22" s="88">
        <f>SUM(J22/J36)</f>
        <v>5.4054054054054057E-2</v>
      </c>
      <c r="L22" s="78">
        <f>SUM(J22,'Quatity 2  IM'!J22,'Quantity 1'!J22,Bedrock!J22)</f>
        <v>10</v>
      </c>
      <c r="M22" s="135">
        <f>SUM(L22/L36)</f>
        <v>3.4246575342465752E-2</v>
      </c>
    </row>
    <row r="23" spans="1:13" ht="17" thickTop="1" x14ac:dyDescent="0.2">
      <c r="A23" s="34" t="s">
        <v>46</v>
      </c>
      <c r="B23" s="64">
        <f>SUM(C23/C36)</f>
        <v>0.10526315789473684</v>
      </c>
      <c r="C23" s="46">
        <v>2</v>
      </c>
      <c r="D23" s="64">
        <f>SUM(E23/E36)</f>
        <v>0.1111111111111111</v>
      </c>
      <c r="E23" s="46">
        <v>2</v>
      </c>
      <c r="F23" s="64">
        <f>SUM(G23/G36)</f>
        <v>0.10526315789473684</v>
      </c>
      <c r="G23" s="46">
        <v>2</v>
      </c>
      <c r="H23" s="64">
        <f>SUM(I23/I36)</f>
        <v>0.1111111111111111</v>
      </c>
      <c r="I23" s="46">
        <v>2</v>
      </c>
      <c r="J23" s="133">
        <f t="shared" si="0"/>
        <v>8</v>
      </c>
      <c r="K23" s="134">
        <f>SUM(J23/J36)</f>
        <v>0.10810810810810811</v>
      </c>
      <c r="L23" s="2">
        <f>SUM(J23,'Quatity 2  IM'!J23,'Quantity 1'!J23,Bedrock!J23)</f>
        <v>34</v>
      </c>
      <c r="M23" s="86">
        <f>SUM(L23/L36)</f>
        <v>0.11643835616438356</v>
      </c>
    </row>
    <row r="24" spans="1:13" x14ac:dyDescent="0.2">
      <c r="A24" s="35" t="s">
        <v>70</v>
      </c>
      <c r="B24" s="65">
        <f>SUM(C24/C36)</f>
        <v>0</v>
      </c>
      <c r="C24" s="30"/>
      <c r="D24" s="65">
        <f>SUM(E24/E36)</f>
        <v>0</v>
      </c>
      <c r="E24" s="30"/>
      <c r="F24" s="65">
        <f>SUM(G24/G36)</f>
        <v>0</v>
      </c>
      <c r="G24" s="30"/>
      <c r="H24" s="65">
        <f>SUM(I24/I36)</f>
        <v>0</v>
      </c>
      <c r="I24" s="30"/>
      <c r="J24" s="75">
        <f t="shared" si="0"/>
        <v>0</v>
      </c>
      <c r="K24" s="88">
        <f>SUM(J24/J36)</f>
        <v>0</v>
      </c>
      <c r="L24" s="2">
        <f>SUM(J24,'Quatity 2  IM'!J24,'Quantity 1'!J24,Bedrock!J24)</f>
        <v>4</v>
      </c>
      <c r="M24" s="86">
        <f>SUM(L24/L36)</f>
        <v>1.3698630136986301E-2</v>
      </c>
    </row>
    <row r="25" spans="1:13" x14ac:dyDescent="0.2">
      <c r="A25" s="35" t="s">
        <v>141</v>
      </c>
      <c r="B25" s="65">
        <f>SUM(C25/C36)</f>
        <v>7.8947368421052627E-2</v>
      </c>
      <c r="C25" s="30">
        <v>1.5</v>
      </c>
      <c r="D25" s="65">
        <f>SUM(E25/E36)</f>
        <v>5.5555555555555552E-2</v>
      </c>
      <c r="E25" s="30">
        <v>1</v>
      </c>
      <c r="F25" s="65">
        <f>SUM(G25/G36)</f>
        <v>5.2631578947368418E-2</v>
      </c>
      <c r="G25" s="30">
        <v>1</v>
      </c>
      <c r="H25" s="65">
        <f>SUM(I25/I36)</f>
        <v>8.3333333333333329E-2</v>
      </c>
      <c r="I25" s="30">
        <v>1.5</v>
      </c>
      <c r="J25" s="75">
        <f t="shared" si="0"/>
        <v>5</v>
      </c>
      <c r="K25" s="88">
        <f>SUM(J25/J36)</f>
        <v>6.7567567567567571E-2</v>
      </c>
      <c r="L25" s="2">
        <f>SUM(J25,'Quatity 2  IM'!J25,'Quantity 1'!J25,Bedrock!J25)</f>
        <v>14</v>
      </c>
      <c r="M25" s="86">
        <f>SUM(L25/L36)</f>
        <v>4.7945205479452052E-2</v>
      </c>
    </row>
    <row r="26" spans="1:13" x14ac:dyDescent="0.2">
      <c r="A26" s="35" t="s">
        <v>47</v>
      </c>
      <c r="B26" s="65">
        <f>SUM(C26/C36)</f>
        <v>5.2631578947368418E-2</v>
      </c>
      <c r="C26" s="30">
        <v>1</v>
      </c>
      <c r="D26" s="65">
        <f>SUM(E26/E36)</f>
        <v>0</v>
      </c>
      <c r="E26" s="30"/>
      <c r="F26" s="65">
        <f>SUM(G26/G36)</f>
        <v>5.2631578947368418E-2</v>
      </c>
      <c r="G26" s="30">
        <v>1</v>
      </c>
      <c r="H26" s="65">
        <f>SUM(I26/I36)</f>
        <v>2.7777777777777776E-2</v>
      </c>
      <c r="I26" s="30">
        <v>0.5</v>
      </c>
      <c r="J26" s="75">
        <f t="shared" si="0"/>
        <v>2.5</v>
      </c>
      <c r="K26" s="88">
        <f>SUM(J26/J36)</f>
        <v>3.3783783783783786E-2</v>
      </c>
      <c r="L26" s="2">
        <f>SUM(J26,'Quatity 2  IM'!J26,'Quantity 1'!J26,Bedrock!J26)</f>
        <v>10</v>
      </c>
      <c r="M26" s="86">
        <f>SUM(L26/L36)</f>
        <v>3.4246575342465752E-2</v>
      </c>
    </row>
    <row r="27" spans="1:13" x14ac:dyDescent="0.2">
      <c r="A27" s="35" t="s">
        <v>48</v>
      </c>
      <c r="B27" s="65">
        <f>SUM(C27/C36)</f>
        <v>0</v>
      </c>
      <c r="C27" s="30"/>
      <c r="D27" s="65">
        <f>SUM(E27/E36)</f>
        <v>5.5555555555555552E-2</v>
      </c>
      <c r="E27" s="30">
        <v>1</v>
      </c>
      <c r="F27" s="65">
        <f>SUM(G27/G36)</f>
        <v>0</v>
      </c>
      <c r="G27" s="30"/>
      <c r="H27" s="65">
        <f>SUM(I27/I36)</f>
        <v>2.7777777777777776E-2</v>
      </c>
      <c r="I27" s="30">
        <v>0.5</v>
      </c>
      <c r="J27" s="75">
        <f t="shared" si="0"/>
        <v>1.5</v>
      </c>
      <c r="K27" s="88">
        <f>SUM(J27/J36)</f>
        <v>2.0270270270270271E-2</v>
      </c>
      <c r="L27" s="2">
        <f>SUM(J27,'Quatity 2  IM'!J27,'Quantity 1'!J27,Bedrock!J27)</f>
        <v>8</v>
      </c>
      <c r="M27" s="86">
        <f>SUM(L27/L36)</f>
        <v>2.7397260273972601E-2</v>
      </c>
    </row>
    <row r="28" spans="1:13" x14ac:dyDescent="0.2">
      <c r="A28" s="35" t="s">
        <v>49</v>
      </c>
      <c r="B28" s="65">
        <f>SUM(C28/C36)</f>
        <v>5.2631578947368418E-2</v>
      </c>
      <c r="C28" s="30">
        <v>1</v>
      </c>
      <c r="D28" s="65">
        <f>SUM(E28/E36)</f>
        <v>0</v>
      </c>
      <c r="E28" s="30"/>
      <c r="F28" s="65">
        <f>SUM(G28/G36)</f>
        <v>5.2631578947368418E-2</v>
      </c>
      <c r="G28" s="30">
        <v>1</v>
      </c>
      <c r="H28" s="65">
        <f>SUM(I28/I36)</f>
        <v>2.7777777777777776E-2</v>
      </c>
      <c r="I28" s="30">
        <v>0.5</v>
      </c>
      <c r="J28" s="75">
        <f t="shared" si="0"/>
        <v>2.5</v>
      </c>
      <c r="K28" s="88">
        <f>SUM(J28/J36)</f>
        <v>3.3783783783783786E-2</v>
      </c>
      <c r="L28" s="2">
        <f>SUM(J28,'Quatity 2  IM'!J28,'Quantity 1'!J28,Bedrock!J28)</f>
        <v>10</v>
      </c>
      <c r="M28" s="86">
        <f>SUM(L28/L36)</f>
        <v>3.4246575342465752E-2</v>
      </c>
    </row>
    <row r="29" spans="1:13" ht="17" thickBot="1" x14ac:dyDescent="0.25">
      <c r="A29" s="36" t="s">
        <v>50</v>
      </c>
      <c r="B29" s="66">
        <f>SUM(C29/C36)</f>
        <v>5.2631578947368418E-2</v>
      </c>
      <c r="C29" s="33">
        <v>1</v>
      </c>
      <c r="D29" s="66">
        <f>SUM(E29/E36)</f>
        <v>5.5555555555555552E-2</v>
      </c>
      <c r="E29" s="28">
        <v>1</v>
      </c>
      <c r="F29" s="66">
        <f>SUM(G29/G36)</f>
        <v>2.6315789473684209E-2</v>
      </c>
      <c r="G29" s="33">
        <v>0.5</v>
      </c>
      <c r="H29" s="66">
        <f>SUM(I29/I36)</f>
        <v>2.7777777777777776E-2</v>
      </c>
      <c r="I29" s="33">
        <v>0.5</v>
      </c>
      <c r="J29" s="77">
        <f t="shared" si="0"/>
        <v>3</v>
      </c>
      <c r="K29" s="87">
        <f>SUM(J29/J36)</f>
        <v>4.0540540540540543E-2</v>
      </c>
      <c r="L29" s="78">
        <f>SUM(J29,'Quatity 2  IM'!J29,'Quantity 1'!J29,Bedrock!J29)</f>
        <v>11</v>
      </c>
      <c r="M29" s="135">
        <f>SUM(L29/L36)</f>
        <v>3.7671232876712327E-2</v>
      </c>
    </row>
    <row r="30" spans="1:13" ht="17" thickTop="1" x14ac:dyDescent="0.2">
      <c r="A30" s="34" t="s">
        <v>78</v>
      </c>
      <c r="B30" s="64">
        <f>SUM(C30/C36)</f>
        <v>0</v>
      </c>
      <c r="C30" s="46"/>
      <c r="D30" s="64">
        <f>SUM(E30/E36)</f>
        <v>2.7777777777777776E-2</v>
      </c>
      <c r="E30" s="46">
        <v>0.5</v>
      </c>
      <c r="F30" s="64">
        <f>SUM(G30/G36)</f>
        <v>2.6315789473684209E-2</v>
      </c>
      <c r="G30" s="46">
        <v>0.5</v>
      </c>
      <c r="H30" s="64">
        <f>SUM(I30/I36)</f>
        <v>0</v>
      </c>
      <c r="I30" s="46"/>
      <c r="J30" s="75">
        <f t="shared" si="0"/>
        <v>1</v>
      </c>
      <c r="K30" s="88">
        <f>SUM(J30/J36)</f>
        <v>1.3513513513513514E-2</v>
      </c>
      <c r="L30" s="2">
        <f>SUM(J30,'Quatity 2  IM'!J30,'Quantity 1'!J30,Bedrock!J30)</f>
        <v>6</v>
      </c>
      <c r="M30" s="86">
        <f>SUM(L30/L36)</f>
        <v>2.0547945205479451E-2</v>
      </c>
    </row>
    <row r="31" spans="1:13" ht="17" thickBot="1" x14ac:dyDescent="0.25">
      <c r="A31" s="36" t="s">
        <v>53</v>
      </c>
      <c r="B31" s="66">
        <f>SUM(C31/C36)</f>
        <v>5.2631578947368418E-2</v>
      </c>
      <c r="C31" s="33">
        <v>1</v>
      </c>
      <c r="D31" s="66">
        <f>SUM(E31/E36)</f>
        <v>5.5555555555555552E-2</v>
      </c>
      <c r="E31" s="33">
        <v>1</v>
      </c>
      <c r="F31" s="66">
        <f>SUM(G31/G36)</f>
        <v>0</v>
      </c>
      <c r="G31" s="33"/>
      <c r="H31" s="66">
        <f>SUM(I31/I36)</f>
        <v>5.5555555555555552E-2</v>
      </c>
      <c r="I31" s="33">
        <v>1</v>
      </c>
      <c r="J31" s="75">
        <f t="shared" si="0"/>
        <v>3</v>
      </c>
      <c r="K31" s="88">
        <f>SUM(J31/J36)</f>
        <v>4.0540540540540543E-2</v>
      </c>
      <c r="L31" s="78">
        <f>SUM(J31,'Quatity 2  IM'!J31,'Quantity 1'!J31,Bedrock!J31)</f>
        <v>12</v>
      </c>
      <c r="M31" s="135">
        <f>SUM(L31/L36)</f>
        <v>4.1095890410958902E-2</v>
      </c>
    </row>
    <row r="32" spans="1:13" ht="17" thickTop="1" x14ac:dyDescent="0.2">
      <c r="A32" s="34" t="s">
        <v>59</v>
      </c>
      <c r="B32" s="64">
        <f>SUM(C32/C36)</f>
        <v>5.2631578947368418E-2</v>
      </c>
      <c r="C32" s="46">
        <v>1</v>
      </c>
      <c r="D32" s="64">
        <f>SUM(E32/E36)</f>
        <v>0</v>
      </c>
      <c r="E32" s="46"/>
      <c r="F32" s="64">
        <f>SUM(G32/G36)</f>
        <v>5.2631578947368418E-2</v>
      </c>
      <c r="G32" s="46">
        <v>1</v>
      </c>
      <c r="H32" s="64">
        <f>SUM(I32/I36)</f>
        <v>5.5555555555555552E-2</v>
      </c>
      <c r="I32" s="46">
        <v>1</v>
      </c>
      <c r="J32" s="133">
        <f t="shared" si="0"/>
        <v>3</v>
      </c>
      <c r="K32" s="134">
        <f>SUM(J32/J36)</f>
        <v>4.0540540540540543E-2</v>
      </c>
      <c r="L32" s="2">
        <f>SUM(J32,'Quatity 2  IM'!J32,'Quantity 1'!J32,Bedrock!J32)</f>
        <v>13</v>
      </c>
      <c r="M32" s="86">
        <f>SUM(L32/L36)</f>
        <v>4.4520547945205477E-2</v>
      </c>
    </row>
    <row r="33" spans="1:13" x14ac:dyDescent="0.2">
      <c r="A33" s="35" t="s">
        <v>62</v>
      </c>
      <c r="B33" s="65">
        <f>SUM(C33/C36)</f>
        <v>0</v>
      </c>
      <c r="C33" s="30"/>
      <c r="D33" s="65">
        <f>SUM(E33/E36)</f>
        <v>0</v>
      </c>
      <c r="E33" s="30"/>
      <c r="F33" s="65">
        <f>SUM(G33/G36)</f>
        <v>5.2631578947368418E-2</v>
      </c>
      <c r="G33" s="30">
        <v>1</v>
      </c>
      <c r="H33" s="65">
        <f>SUM(I33/I36)</f>
        <v>0</v>
      </c>
      <c r="I33" s="30"/>
      <c r="J33" s="75">
        <f t="shared" si="0"/>
        <v>1</v>
      </c>
      <c r="K33" s="88">
        <f>SUM(J33/J36)</f>
        <v>1.3513513513513514E-2</v>
      </c>
      <c r="L33" s="2">
        <f>SUM(J33,'Quatity 2  IM'!J33,'Quantity 1'!J33,Bedrock!J33)</f>
        <v>7</v>
      </c>
      <c r="M33" s="86">
        <f>SUM(L33/L36)</f>
        <v>2.3972602739726026E-2</v>
      </c>
    </row>
    <row r="34" spans="1:13" x14ac:dyDescent="0.2">
      <c r="A34" s="35" t="s">
        <v>107</v>
      </c>
      <c r="B34" s="65">
        <f>SUM(C34/C36)</f>
        <v>5.2631578947368418E-2</v>
      </c>
      <c r="C34" s="30">
        <v>1</v>
      </c>
      <c r="D34" s="65">
        <f>SUM(E34/E36)</f>
        <v>5.5555555555555552E-2</v>
      </c>
      <c r="E34" s="19">
        <v>1</v>
      </c>
      <c r="F34" s="65">
        <f>SUM(G34/G36)</f>
        <v>0</v>
      </c>
      <c r="G34" s="30"/>
      <c r="H34" s="65">
        <f>SUM(I34/I36)</f>
        <v>5.5555555555555552E-2</v>
      </c>
      <c r="I34" s="30">
        <v>1</v>
      </c>
      <c r="J34" s="75">
        <f t="shared" si="0"/>
        <v>3</v>
      </c>
      <c r="K34" s="88">
        <f>SUM(J34/J36)</f>
        <v>4.0540540540540543E-2</v>
      </c>
      <c r="L34" s="2">
        <f>SUM(J34,'Quatity 2  IM'!J34,'Quantity 1'!J34,Bedrock!J34)</f>
        <v>10</v>
      </c>
      <c r="M34" s="86">
        <f>SUM(L34/L36)</f>
        <v>3.4246575342465752E-2</v>
      </c>
    </row>
    <row r="35" spans="1:13" ht="17" thickBot="1" x14ac:dyDescent="0.25">
      <c r="A35" s="136" t="s">
        <v>81</v>
      </c>
      <c r="B35" s="137">
        <f>SUM(C35/C36)</f>
        <v>0</v>
      </c>
      <c r="C35" s="44"/>
      <c r="D35" s="137">
        <f>SUM(E35/E36)</f>
        <v>0</v>
      </c>
      <c r="E35" s="44"/>
      <c r="F35" s="137">
        <f>SUM(G35/G36)</f>
        <v>0</v>
      </c>
      <c r="G35" s="44"/>
      <c r="H35" s="137">
        <f>SUM(I35/I36)</f>
        <v>0</v>
      </c>
      <c r="I35" s="44"/>
      <c r="J35" s="77">
        <f t="shared" si="0"/>
        <v>0</v>
      </c>
      <c r="K35" s="87">
        <f>SUM(J35/J36)</f>
        <v>0</v>
      </c>
      <c r="L35" s="2">
        <f>SUM(J35,'Quatity 2  IM'!J35,'Quantity 1'!J35,Bedrock!J35)</f>
        <v>0</v>
      </c>
      <c r="M35" s="135">
        <f>SUM(L35/L36)</f>
        <v>0</v>
      </c>
    </row>
    <row r="36" spans="1:13" s="1" customFormat="1" ht="18" thickTop="1" thickBot="1" x14ac:dyDescent="0.25">
      <c r="A36" s="138" t="s">
        <v>99</v>
      </c>
      <c r="B36" s="139"/>
      <c r="C36" s="140">
        <f>SUM(C13:C35)</f>
        <v>19</v>
      </c>
      <c r="D36" s="139"/>
      <c r="E36" s="140">
        <f>SUM(E13:E35)</f>
        <v>18</v>
      </c>
      <c r="F36" s="139"/>
      <c r="G36" s="140">
        <f>SUM(G13:G35)</f>
        <v>19</v>
      </c>
      <c r="H36" s="141"/>
      <c r="I36" s="140">
        <f>SUM(I13:I35)</f>
        <v>18</v>
      </c>
      <c r="J36" s="83">
        <f>SUM(A36,C36,E36,G36,I36)</f>
        <v>74</v>
      </c>
      <c r="K36" s="153">
        <f>SUM(J36/J36)</f>
        <v>1</v>
      </c>
      <c r="L36" s="143">
        <f>SUM(L13:L35)</f>
        <v>292</v>
      </c>
      <c r="M36" s="144">
        <f>SUM(L36/L36)</f>
        <v>1</v>
      </c>
    </row>
    <row r="37" spans="1:13" ht="18" thickTop="1" thickBot="1" x14ac:dyDescent="0.25">
      <c r="A37" s="278"/>
      <c r="B37" s="279"/>
      <c r="C37" s="279"/>
      <c r="D37" s="279"/>
      <c r="E37" s="279"/>
      <c r="F37" s="279"/>
      <c r="G37" s="279"/>
      <c r="H37" s="279"/>
      <c r="I37" s="293"/>
      <c r="J37" s="256" t="s">
        <v>167</v>
      </c>
      <c r="K37" s="257"/>
      <c r="L37" s="257"/>
      <c r="M37" s="258"/>
    </row>
    <row r="38" spans="1:13" ht="17" thickTop="1" x14ac:dyDescent="0.2">
      <c r="A38" s="35" t="s">
        <v>108</v>
      </c>
      <c r="B38" s="31"/>
      <c r="C38" s="52">
        <v>0</v>
      </c>
      <c r="D38" s="31"/>
      <c r="E38" s="52">
        <f>(C38*0.12)+(C38)</f>
        <v>0</v>
      </c>
      <c r="F38" s="31"/>
      <c r="G38" s="52">
        <f>SUM(E38*0.12)+(E38)</f>
        <v>0</v>
      </c>
      <c r="H38" s="37"/>
      <c r="I38" s="63">
        <f>SUM(G38*0.12)+(G38)</f>
        <v>0</v>
      </c>
      <c r="J38" s="280" t="s">
        <v>161</v>
      </c>
      <c r="K38" s="281"/>
      <c r="L38" s="282" t="s">
        <v>162</v>
      </c>
      <c r="M38" s="283"/>
    </row>
    <row r="39" spans="1:13" ht="17" thickBot="1" x14ac:dyDescent="0.25">
      <c r="A39" s="36" t="s">
        <v>20</v>
      </c>
      <c r="B39" s="276" t="s">
        <v>17</v>
      </c>
      <c r="C39" s="277"/>
      <c r="D39" s="274" t="s">
        <v>250</v>
      </c>
      <c r="E39" s="275"/>
      <c r="F39" s="294" t="s">
        <v>254</v>
      </c>
      <c r="G39" s="295"/>
      <c r="H39" s="276" t="s">
        <v>255</v>
      </c>
      <c r="I39" s="277"/>
      <c r="J39" s="244">
        <f>SUM(A38,C38,E38,G38,I38)</f>
        <v>0</v>
      </c>
      <c r="K39" s="245"/>
      <c r="L39" s="245">
        <f>SUM(J39,'Quatity 2  IM'!J39:K39,'Quantity 1'!J39:K39,Bedrock!J39)</f>
        <v>0</v>
      </c>
      <c r="M39" s="259"/>
    </row>
    <row r="40" spans="1:13" ht="17" thickTop="1" x14ac:dyDescent="0.2"/>
  </sheetData>
  <mergeCells count="37">
    <mergeCell ref="A37:I37"/>
    <mergeCell ref="B39:C39"/>
    <mergeCell ref="D39:E39"/>
    <mergeCell ref="F39:G39"/>
    <mergeCell ref="H39:I39"/>
    <mergeCell ref="B10:C10"/>
    <mergeCell ref="D10:E10"/>
    <mergeCell ref="F10:G10"/>
    <mergeCell ref="H10:I10"/>
    <mergeCell ref="B11:C11"/>
    <mergeCell ref="D11:E11"/>
    <mergeCell ref="F11:G11"/>
    <mergeCell ref="H11:I11"/>
    <mergeCell ref="I2:M2"/>
    <mergeCell ref="I3:M3"/>
    <mergeCell ref="I4:M4"/>
    <mergeCell ref="A1:M1"/>
    <mergeCell ref="A5:A9"/>
    <mergeCell ref="B5:M5"/>
    <mergeCell ref="B6:M6"/>
    <mergeCell ref="B7:M7"/>
    <mergeCell ref="B8:M8"/>
    <mergeCell ref="B9:M9"/>
    <mergeCell ref="D4:E4"/>
    <mergeCell ref="F4:H4"/>
    <mergeCell ref="B2:E2"/>
    <mergeCell ref="F2:H2"/>
    <mergeCell ref="B3:E3"/>
    <mergeCell ref="F3:H3"/>
    <mergeCell ref="J39:K39"/>
    <mergeCell ref="J10:M10"/>
    <mergeCell ref="J11:K11"/>
    <mergeCell ref="L11:M11"/>
    <mergeCell ref="J37:M37"/>
    <mergeCell ref="J38:K38"/>
    <mergeCell ref="L38:M38"/>
    <mergeCell ref="L39:M39"/>
  </mergeCells>
  <printOptions horizontalCentered="1" verticalCentered="1"/>
  <pageMargins left="0.25" right="0.25" top="0.75" bottom="0.75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0CAD-7D85-A546-B4AD-2EBD78135703}">
  <sheetPr>
    <pageSetUpPr fitToPage="1"/>
  </sheetPr>
  <dimension ref="A1:M41"/>
  <sheetViews>
    <sheetView zoomScale="134" workbookViewId="0">
      <pane xSplit="1" topLeftCell="B1" activePane="topRight" state="frozen"/>
      <selection pane="topRight" activeCell="H21" sqref="H21"/>
    </sheetView>
  </sheetViews>
  <sheetFormatPr baseColWidth="10" defaultColWidth="11" defaultRowHeight="16" x14ac:dyDescent="0.2"/>
  <cols>
    <col min="1" max="1" width="12" customWidth="1"/>
    <col min="7" max="7" width="10.83203125" customWidth="1"/>
    <col min="8" max="8" width="11.6640625" customWidth="1"/>
    <col min="10" max="12" width="5.83203125" customWidth="1"/>
    <col min="13" max="13" width="7.33203125" customWidth="1"/>
  </cols>
  <sheetData>
    <row r="1" spans="1:13" ht="17" thickTop="1" x14ac:dyDescent="0.2">
      <c r="A1" s="215" t="s">
        <v>272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7"/>
    </row>
    <row r="2" spans="1:13" ht="17" thickBot="1" x14ac:dyDescent="0.25">
      <c r="A2" s="171" t="s">
        <v>84</v>
      </c>
      <c r="B2" s="296" t="s">
        <v>88</v>
      </c>
      <c r="C2" s="296"/>
      <c r="D2" s="296"/>
      <c r="E2" s="296"/>
      <c r="F2" s="300" t="s">
        <v>89</v>
      </c>
      <c r="G2" s="300"/>
      <c r="H2" s="300"/>
      <c r="I2" s="296" t="s">
        <v>213</v>
      </c>
      <c r="J2" s="296"/>
      <c r="K2" s="296"/>
      <c r="L2" s="296"/>
      <c r="M2" s="297"/>
    </row>
    <row r="3" spans="1:13" s="6" customFormat="1" ht="17" customHeight="1" thickBot="1" x14ac:dyDescent="0.25">
      <c r="A3" s="170" t="s">
        <v>85</v>
      </c>
      <c r="B3" s="201" t="s">
        <v>170</v>
      </c>
      <c r="C3" s="201"/>
      <c r="D3" s="201"/>
      <c r="E3" s="201"/>
      <c r="F3" s="299" t="s">
        <v>91</v>
      </c>
      <c r="G3" s="299"/>
      <c r="H3" s="299"/>
      <c r="I3" s="201">
        <v>18</v>
      </c>
      <c r="J3" s="201"/>
      <c r="K3" s="201"/>
      <c r="L3" s="201"/>
      <c r="M3" s="298"/>
    </row>
    <row r="4" spans="1:13" s="6" customFormat="1" ht="17" customHeight="1" thickBot="1" x14ac:dyDescent="0.25">
      <c r="A4" s="170" t="s">
        <v>86</v>
      </c>
      <c r="B4" s="14" t="s">
        <v>201</v>
      </c>
      <c r="C4" s="168" t="s">
        <v>87</v>
      </c>
      <c r="D4" s="201" t="s">
        <v>273</v>
      </c>
      <c r="E4" s="201"/>
      <c r="F4" s="299" t="s">
        <v>90</v>
      </c>
      <c r="G4" s="299"/>
      <c r="H4" s="299"/>
      <c r="I4" s="201" t="s">
        <v>210</v>
      </c>
      <c r="J4" s="201"/>
      <c r="K4" s="201"/>
      <c r="L4" s="201"/>
      <c r="M4" s="298"/>
    </row>
    <row r="5" spans="1:13" x14ac:dyDescent="0.2">
      <c r="A5" s="305" t="s">
        <v>14</v>
      </c>
      <c r="B5" s="233" t="s">
        <v>275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5"/>
    </row>
    <row r="6" spans="1:13" x14ac:dyDescent="0.2">
      <c r="A6" s="242"/>
      <c r="B6" s="233" t="s">
        <v>276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 x14ac:dyDescent="0.2">
      <c r="A7" s="242"/>
      <c r="B7" s="233" t="s">
        <v>109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</row>
    <row r="8" spans="1:13" x14ac:dyDescent="0.2">
      <c r="A8" s="242"/>
      <c r="B8" s="233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  <row r="9" spans="1:13" ht="17" thickBot="1" x14ac:dyDescent="0.25">
      <c r="A9" s="243"/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70"/>
    </row>
    <row r="10" spans="1:13" ht="18" thickTop="1" thickBot="1" x14ac:dyDescent="0.25">
      <c r="A10" s="132"/>
      <c r="B10" s="260" t="s">
        <v>92</v>
      </c>
      <c r="C10" s="260"/>
      <c r="D10" s="260" t="s">
        <v>93</v>
      </c>
      <c r="E10" s="260"/>
      <c r="F10" s="260" t="s">
        <v>97</v>
      </c>
      <c r="G10" s="260"/>
      <c r="H10" s="260" t="s">
        <v>103</v>
      </c>
      <c r="I10" s="260"/>
      <c r="J10" s="246" t="s">
        <v>165</v>
      </c>
      <c r="K10" s="247"/>
      <c r="L10" s="247"/>
      <c r="M10" s="248"/>
    </row>
    <row r="11" spans="1:13" ht="17" thickTop="1" x14ac:dyDescent="0.2">
      <c r="A11" s="34" t="s">
        <v>104</v>
      </c>
      <c r="B11" s="271" t="s">
        <v>274</v>
      </c>
      <c r="C11" s="272"/>
      <c r="D11" s="271" t="s">
        <v>202</v>
      </c>
      <c r="E11" s="272"/>
      <c r="F11" s="271" t="s">
        <v>203</v>
      </c>
      <c r="G11" s="272"/>
      <c r="H11" s="273" t="s">
        <v>204</v>
      </c>
      <c r="I11" s="272"/>
      <c r="J11" s="249" t="s">
        <v>161</v>
      </c>
      <c r="K11" s="250"/>
      <c r="L11" s="250" t="s">
        <v>162</v>
      </c>
      <c r="M11" s="251"/>
    </row>
    <row r="12" spans="1:13" ht="17" thickBot="1" x14ac:dyDescent="0.25">
      <c r="A12" s="42" t="s">
        <v>98</v>
      </c>
      <c r="B12" s="43" t="s">
        <v>106</v>
      </c>
      <c r="C12" s="44" t="s">
        <v>94</v>
      </c>
      <c r="D12" s="43" t="s">
        <v>106</v>
      </c>
      <c r="E12" s="44" t="s">
        <v>94</v>
      </c>
      <c r="F12" s="43" t="s">
        <v>106</v>
      </c>
      <c r="G12" s="44" t="s">
        <v>94</v>
      </c>
      <c r="H12" s="45" t="s">
        <v>106</v>
      </c>
      <c r="I12" s="44" t="s">
        <v>94</v>
      </c>
      <c r="J12" s="77" t="s">
        <v>94</v>
      </c>
      <c r="K12" s="80" t="s">
        <v>166</v>
      </c>
      <c r="L12" s="78" t="s">
        <v>94</v>
      </c>
      <c r="M12" s="79" t="s">
        <v>166</v>
      </c>
    </row>
    <row r="13" spans="1:13" ht="17" thickTop="1" x14ac:dyDescent="0.2">
      <c r="A13" s="34" t="s">
        <v>95</v>
      </c>
      <c r="B13" s="64">
        <f>SUM(C13/C36)</f>
        <v>5.5555555555555552E-2</v>
      </c>
      <c r="C13" s="46">
        <v>1</v>
      </c>
      <c r="D13" s="64">
        <f>SUM(E13/E36)</f>
        <v>0.1111111111111111</v>
      </c>
      <c r="E13" s="46">
        <v>2</v>
      </c>
      <c r="F13" s="64">
        <f>SUM(G13/G36)</f>
        <v>5.5555555555555552E-2</v>
      </c>
      <c r="G13" s="46">
        <v>1</v>
      </c>
      <c r="H13" s="64">
        <f>SUM(I13/I36)</f>
        <v>0.1111111111111111</v>
      </c>
      <c r="I13" s="46">
        <v>2</v>
      </c>
      <c r="J13" s="75">
        <f>SUM(A13,C13,E13,G13,I13)</f>
        <v>6</v>
      </c>
      <c r="K13" s="76">
        <f>SUM(J13/J36)</f>
        <v>8.3333333333333329E-2</v>
      </c>
      <c r="L13" s="2">
        <f>SUM(J13,'Quatity 2  IM'!J13,'Quantity 1'!J13,Bedrock!J13)</f>
        <v>16.5</v>
      </c>
      <c r="M13" s="86">
        <f>SUM(L13/L36)</f>
        <v>5.6896551724137934E-2</v>
      </c>
    </row>
    <row r="14" spans="1:13" x14ac:dyDescent="0.2">
      <c r="A14" s="35" t="s">
        <v>28</v>
      </c>
      <c r="B14" s="65">
        <f>SUM(C14/C36)</f>
        <v>5.5555555555555552E-2</v>
      </c>
      <c r="C14" s="30">
        <v>1</v>
      </c>
      <c r="D14" s="65">
        <f>SUM(E14/E36)</f>
        <v>5.5555555555555552E-2</v>
      </c>
      <c r="E14" s="30">
        <v>1</v>
      </c>
      <c r="F14" s="65">
        <f>SUM(G14/G36)</f>
        <v>5.5555555555555552E-2</v>
      </c>
      <c r="G14" s="30">
        <v>1</v>
      </c>
      <c r="H14" s="65">
        <f>SUM(I14/I36)</f>
        <v>5.5555555555555552E-2</v>
      </c>
      <c r="I14" s="30">
        <v>1</v>
      </c>
      <c r="J14" s="75">
        <f t="shared" ref="J14:J35" si="0">SUM(A14,C14,E14,G14,I14)</f>
        <v>4</v>
      </c>
      <c r="K14" s="76">
        <f>SUM(J14/J36)</f>
        <v>5.5555555555555552E-2</v>
      </c>
      <c r="L14" s="2">
        <f>SUM(J14,'Quatity 2  IM'!J14,'Quantity 1'!J14,Bedrock!J14)</f>
        <v>14.5</v>
      </c>
      <c r="M14" s="86">
        <f>SUM(L14/L36)</f>
        <v>0.05</v>
      </c>
    </row>
    <row r="15" spans="1:13" x14ac:dyDescent="0.2">
      <c r="A15" s="35" t="s">
        <v>30</v>
      </c>
      <c r="B15" s="65">
        <f>SUM(C15/C36)</f>
        <v>5.5555555555555552E-2</v>
      </c>
      <c r="C15" s="30">
        <v>1</v>
      </c>
      <c r="D15" s="65">
        <f>SUM(E15/E36)</f>
        <v>5.5555555555555552E-2</v>
      </c>
      <c r="E15" s="30">
        <v>1</v>
      </c>
      <c r="F15" s="65">
        <f>SUM(G15/G36)</f>
        <v>5.5555555555555552E-2</v>
      </c>
      <c r="G15" s="30">
        <v>1</v>
      </c>
      <c r="H15" s="65">
        <f>SUM(I15/I36)</f>
        <v>5.5555555555555552E-2</v>
      </c>
      <c r="I15" s="30">
        <v>1</v>
      </c>
      <c r="J15" s="75">
        <f t="shared" si="0"/>
        <v>4</v>
      </c>
      <c r="K15" s="76">
        <f>SUM(J15/J36)</f>
        <v>5.5555555555555552E-2</v>
      </c>
      <c r="L15" s="2">
        <f>SUM(J15,'Quatity 2  IM'!J15,'Quantity 1'!J15,Bedrock!J15)</f>
        <v>13.5</v>
      </c>
      <c r="M15" s="86">
        <f>SUM(L15/L36)</f>
        <v>4.6551724137931037E-2</v>
      </c>
    </row>
    <row r="16" spans="1:13" x14ac:dyDescent="0.2">
      <c r="A16" s="35" t="s">
        <v>32</v>
      </c>
      <c r="B16" s="65">
        <f>SUM(C16/C36)</f>
        <v>5.5555555555555552E-2</v>
      </c>
      <c r="C16" s="30">
        <v>1</v>
      </c>
      <c r="D16" s="65">
        <f>SUM(E16/E36)</f>
        <v>5.5555555555555552E-2</v>
      </c>
      <c r="E16" s="30">
        <v>1</v>
      </c>
      <c r="F16" s="65">
        <f>SUM(G16/G36)</f>
        <v>5.5555555555555552E-2</v>
      </c>
      <c r="G16" s="30">
        <v>1</v>
      </c>
      <c r="H16" s="65">
        <f>SUM(I16/I36)</f>
        <v>0</v>
      </c>
      <c r="I16" s="30"/>
      <c r="J16" s="75">
        <f t="shared" si="0"/>
        <v>3</v>
      </c>
      <c r="K16" s="76">
        <f>SUM(J16/J36)</f>
        <v>4.1666666666666664E-2</v>
      </c>
      <c r="L16" s="2">
        <f>SUM(J16,'Quatity 2  IM'!J16,'Quantity 1'!J16,Bedrock!J16)</f>
        <v>8</v>
      </c>
      <c r="M16" s="86">
        <f>SUM(L16/L36)</f>
        <v>2.7586206896551724E-2</v>
      </c>
    </row>
    <row r="17" spans="1:13" x14ac:dyDescent="0.2">
      <c r="A17" s="35" t="s">
        <v>96</v>
      </c>
      <c r="B17" s="65">
        <f>SUM(C17/C36)</f>
        <v>5.5555555555555552E-2</v>
      </c>
      <c r="C17" s="30">
        <v>1</v>
      </c>
      <c r="D17" s="65">
        <f>SUM(E17/E36)</f>
        <v>5.5555555555555552E-2</v>
      </c>
      <c r="E17" s="30">
        <v>1</v>
      </c>
      <c r="F17" s="65">
        <f>SUM(G17/G36)</f>
        <v>5.5555555555555552E-2</v>
      </c>
      <c r="G17" s="30">
        <v>1</v>
      </c>
      <c r="H17" s="65">
        <f>SUM(I17/I36)</f>
        <v>5.5555555555555552E-2</v>
      </c>
      <c r="I17" s="30">
        <v>1</v>
      </c>
      <c r="J17" s="75">
        <f t="shared" si="0"/>
        <v>4</v>
      </c>
      <c r="K17" s="76">
        <f>SUM(J17/J36)</f>
        <v>5.5555555555555552E-2</v>
      </c>
      <c r="L17" s="2">
        <f>SUM(J17,'Quatity 2  IM'!J17,'Quantity 1'!J17,Bedrock!J17)</f>
        <v>15</v>
      </c>
      <c r="M17" s="86">
        <f>SUM(L17/L36)</f>
        <v>5.1724137931034482E-2</v>
      </c>
    </row>
    <row r="18" spans="1:13" x14ac:dyDescent="0.2">
      <c r="A18" s="35" t="s">
        <v>34</v>
      </c>
      <c r="B18" s="65">
        <f>SUM(C18/C36)</f>
        <v>0.1111111111111111</v>
      </c>
      <c r="C18" s="30">
        <v>2</v>
      </c>
      <c r="D18" s="65">
        <f>SUM(E18/E36)</f>
        <v>5.5555555555555552E-2</v>
      </c>
      <c r="E18" s="30">
        <v>1</v>
      </c>
      <c r="F18" s="65">
        <f>SUM(G18/G36)</f>
        <v>0.1111111111111111</v>
      </c>
      <c r="G18" s="30">
        <v>2</v>
      </c>
      <c r="H18" s="65">
        <f>SUM(I18/I36)</f>
        <v>5.5555555555555552E-2</v>
      </c>
      <c r="I18" s="30">
        <v>1</v>
      </c>
      <c r="J18" s="75">
        <f t="shared" si="0"/>
        <v>6</v>
      </c>
      <c r="K18" s="76">
        <f>SUM(J18/J36)</f>
        <v>8.3333333333333329E-2</v>
      </c>
      <c r="L18" s="2">
        <f>SUM(J18,'Quatity 2  IM'!J18,'Quantity 1'!J18,Bedrock!J18)</f>
        <v>19</v>
      </c>
      <c r="M18" s="86">
        <f>SUM(L18/L36)</f>
        <v>6.5517241379310351E-2</v>
      </c>
    </row>
    <row r="19" spans="1:13" x14ac:dyDescent="0.2">
      <c r="A19" s="35" t="s">
        <v>35</v>
      </c>
      <c r="B19" s="65">
        <f>SUM(C19/C36)</f>
        <v>0.1111111111111111</v>
      </c>
      <c r="C19" s="30">
        <v>2</v>
      </c>
      <c r="D19" s="65">
        <f>SUM(E19/E36)</f>
        <v>5.5555555555555552E-2</v>
      </c>
      <c r="E19" s="30">
        <v>1</v>
      </c>
      <c r="F19" s="65">
        <f>SUM(G19/G36)</f>
        <v>5.5555555555555552E-2</v>
      </c>
      <c r="G19" s="30">
        <v>1</v>
      </c>
      <c r="H19" s="65">
        <f>SUM(I19/I36)</f>
        <v>0.1111111111111111</v>
      </c>
      <c r="I19" s="30">
        <v>2</v>
      </c>
      <c r="J19" s="75">
        <f t="shared" si="0"/>
        <v>6</v>
      </c>
      <c r="K19" s="76">
        <f>SUM(J19/J36)</f>
        <v>8.3333333333333329E-2</v>
      </c>
      <c r="L19" s="2">
        <f>SUM(J19,'Quatity 2  IM'!J19,'Quantity 1'!J19,Bedrock!J19)</f>
        <v>17</v>
      </c>
      <c r="M19" s="86">
        <f>SUM(L19/L36)</f>
        <v>5.8620689655172413E-2</v>
      </c>
    </row>
    <row r="20" spans="1:13" x14ac:dyDescent="0.2">
      <c r="A20" s="35" t="s">
        <v>143</v>
      </c>
      <c r="B20" s="65">
        <f>SUM(C20/C36)</f>
        <v>0</v>
      </c>
      <c r="C20" s="30"/>
      <c r="D20" s="65">
        <f>SUM(E20/E36)</f>
        <v>5.5555555555555552E-2</v>
      </c>
      <c r="E20" s="30">
        <v>1</v>
      </c>
      <c r="F20" s="65">
        <f>SUM(G20/G36)</f>
        <v>0</v>
      </c>
      <c r="G20" s="30"/>
      <c r="H20" s="65">
        <f>SUM(I20/I36)</f>
        <v>0</v>
      </c>
      <c r="I20" s="30"/>
      <c r="J20" s="75">
        <f t="shared" si="0"/>
        <v>1</v>
      </c>
      <c r="K20" s="76">
        <f>SUM(J20/J36)</f>
        <v>1.3888888888888888E-2</v>
      </c>
      <c r="L20" s="2">
        <f>SUM(J20,'Quatity 2  IM'!J20,'Quantity 1'!J20,Bedrock!J20)</f>
        <v>7</v>
      </c>
      <c r="M20" s="86">
        <f>SUM(L20/L36)</f>
        <v>2.4137931034482758E-2</v>
      </c>
    </row>
    <row r="21" spans="1:13" x14ac:dyDescent="0.2">
      <c r="A21" s="35" t="s">
        <v>37</v>
      </c>
      <c r="B21" s="65">
        <f>SUM(C21/C36)</f>
        <v>0.1111111111111111</v>
      </c>
      <c r="C21" s="30">
        <v>2</v>
      </c>
      <c r="D21" s="65">
        <f>SUM(E21/E36)</f>
        <v>0.16666666666666666</v>
      </c>
      <c r="E21" s="30">
        <v>3</v>
      </c>
      <c r="F21" s="65">
        <f>SUM(G21/G36)</f>
        <v>0.1111111111111111</v>
      </c>
      <c r="G21" s="30">
        <v>2</v>
      </c>
      <c r="H21" s="65">
        <f>SUM(I21/I36)</f>
        <v>0.16666666666666666</v>
      </c>
      <c r="I21" s="30">
        <v>3</v>
      </c>
      <c r="J21" s="75">
        <f t="shared" si="0"/>
        <v>10</v>
      </c>
      <c r="K21" s="76">
        <f>SUM(J21/J36)</f>
        <v>0.1388888888888889</v>
      </c>
      <c r="L21" s="2">
        <f>SUM(J21,'Quatity 2  IM'!J21,'Quantity 1'!J21,Bedrock!J21)</f>
        <v>40</v>
      </c>
      <c r="M21" s="86">
        <f>SUM(L21/L36)</f>
        <v>0.13793103448275862</v>
      </c>
    </row>
    <row r="22" spans="1:13" ht="17" thickBot="1" x14ac:dyDescent="0.25">
      <c r="A22" s="36" t="s">
        <v>39</v>
      </c>
      <c r="B22" s="66">
        <f>SUM(C22/C36)</f>
        <v>0</v>
      </c>
      <c r="C22" s="33"/>
      <c r="D22" s="66">
        <f>SUM(E22/E36)</f>
        <v>5.5555555555555552E-2</v>
      </c>
      <c r="E22" s="33">
        <v>1</v>
      </c>
      <c r="F22" s="66">
        <f>SUM(G22/G36)</f>
        <v>5.5555555555555552E-2</v>
      </c>
      <c r="G22" s="33">
        <v>1</v>
      </c>
      <c r="H22" s="66">
        <f>SUM(I22/I36)</f>
        <v>0</v>
      </c>
      <c r="I22" s="33"/>
      <c r="J22" s="75">
        <f t="shared" si="0"/>
        <v>2</v>
      </c>
      <c r="K22" s="76">
        <f>SUM(J22/J36)</f>
        <v>2.7777777777777776E-2</v>
      </c>
      <c r="L22" s="78">
        <f>SUM(J22,'Quatity 2  IM'!J22,'Quantity 1'!J22,Bedrock!J22)</f>
        <v>8</v>
      </c>
      <c r="M22" s="135">
        <f>SUM(L22/L36)</f>
        <v>2.7586206896551724E-2</v>
      </c>
    </row>
    <row r="23" spans="1:13" ht="17" thickTop="1" x14ac:dyDescent="0.2">
      <c r="A23" s="34" t="s">
        <v>46</v>
      </c>
      <c r="B23" s="64">
        <f>SUM(C23/C36)</f>
        <v>5.5555555555555552E-2</v>
      </c>
      <c r="C23" s="46">
        <v>1</v>
      </c>
      <c r="D23" s="64">
        <f>SUM(E23/E36)</f>
        <v>5.5555555555555552E-2</v>
      </c>
      <c r="E23" s="46">
        <v>1</v>
      </c>
      <c r="F23" s="64">
        <f>SUM(G23/G36)</f>
        <v>0.1111111111111111</v>
      </c>
      <c r="G23" s="46">
        <v>2</v>
      </c>
      <c r="H23" s="64">
        <f>SUM(I23/I36)</f>
        <v>0.1111111111111111</v>
      </c>
      <c r="I23" s="46">
        <v>2</v>
      </c>
      <c r="J23" s="133">
        <f t="shared" si="0"/>
        <v>6</v>
      </c>
      <c r="K23" s="155">
        <f>SUM(J23/J36)</f>
        <v>8.3333333333333329E-2</v>
      </c>
      <c r="L23" s="2">
        <f>SUM(J23,'Quatity 2  IM'!J23,'Quantity 1'!J23,Bedrock!J23)</f>
        <v>32</v>
      </c>
      <c r="M23" s="86">
        <f>SUM(L23/L36)</f>
        <v>0.1103448275862069</v>
      </c>
    </row>
    <row r="24" spans="1:13" x14ac:dyDescent="0.2">
      <c r="A24" s="35" t="s">
        <v>70</v>
      </c>
      <c r="B24" s="65">
        <f>SUM(C24/C36)</f>
        <v>0</v>
      </c>
      <c r="C24" s="30"/>
      <c r="D24" s="65">
        <f>SUM(E24/E36)</f>
        <v>0</v>
      </c>
      <c r="E24" s="30"/>
      <c r="F24" s="65">
        <f>SUM(G24/G36)</f>
        <v>0</v>
      </c>
      <c r="G24" s="30"/>
      <c r="H24" s="65">
        <f>SUM(I24/I36)</f>
        <v>0</v>
      </c>
      <c r="I24" s="30"/>
      <c r="J24" s="75">
        <f t="shared" si="0"/>
        <v>0</v>
      </c>
      <c r="K24" s="76">
        <f>SUM(J24/J36)</f>
        <v>0</v>
      </c>
      <c r="L24" s="2">
        <f>SUM(J24,'Quatity 2  IM'!J24,'Quantity 1'!J24,Bedrock!J24)</f>
        <v>4</v>
      </c>
      <c r="M24" s="86">
        <f>SUM(L24/L36)</f>
        <v>1.3793103448275862E-2</v>
      </c>
    </row>
    <row r="25" spans="1:13" x14ac:dyDescent="0.2">
      <c r="A25" s="35" t="s">
        <v>141</v>
      </c>
      <c r="B25" s="65">
        <f>SUM(C25/C36)</f>
        <v>5.5555555555555552E-2</v>
      </c>
      <c r="C25" s="30">
        <v>1</v>
      </c>
      <c r="D25" s="65">
        <f>SUM(E25/E36)</f>
        <v>0</v>
      </c>
      <c r="E25" s="30"/>
      <c r="F25" s="65">
        <f>SUM(G25/G36)</f>
        <v>0</v>
      </c>
      <c r="G25" s="30"/>
      <c r="H25" s="65">
        <f>SUM(I25/I36)</f>
        <v>0</v>
      </c>
      <c r="I25" s="30"/>
      <c r="J25" s="75">
        <f t="shared" si="0"/>
        <v>1</v>
      </c>
      <c r="K25" s="76">
        <f>SUM(J25/J36)</f>
        <v>1.3888888888888888E-2</v>
      </c>
      <c r="L25" s="2">
        <f>SUM(J25,'Quatity 2  IM'!J25,'Quantity 1'!J25,Bedrock!J25)</f>
        <v>10</v>
      </c>
      <c r="M25" s="86">
        <f>SUM(L25/L36)</f>
        <v>3.4482758620689655E-2</v>
      </c>
    </row>
    <row r="26" spans="1:13" x14ac:dyDescent="0.2">
      <c r="A26" s="35" t="s">
        <v>47</v>
      </c>
      <c r="B26" s="65">
        <f>SUM(C26/C36)</f>
        <v>2.7777777777777776E-2</v>
      </c>
      <c r="C26" s="30">
        <v>0.5</v>
      </c>
      <c r="D26" s="65">
        <f>SUM(E26/E36)</f>
        <v>0</v>
      </c>
      <c r="E26" s="30"/>
      <c r="F26" s="65">
        <f>SUM(G26/G36)</f>
        <v>2.7777777777777776E-2</v>
      </c>
      <c r="G26" s="30">
        <v>0.5</v>
      </c>
      <c r="H26" s="65">
        <f>SUM(I26/I36)</f>
        <v>0</v>
      </c>
      <c r="I26" s="30"/>
      <c r="J26" s="75">
        <f t="shared" si="0"/>
        <v>1</v>
      </c>
      <c r="K26" s="76">
        <f>SUM(J26/J36)</f>
        <v>1.3888888888888888E-2</v>
      </c>
      <c r="L26" s="2">
        <f>SUM(J26,'Quatity 2  IM'!J26,'Quantity 1'!J26,Bedrock!J26)</f>
        <v>8.5</v>
      </c>
      <c r="M26" s="86">
        <f>SUM(L26/L36)</f>
        <v>2.9310344827586206E-2</v>
      </c>
    </row>
    <row r="27" spans="1:13" x14ac:dyDescent="0.2">
      <c r="A27" s="35" t="s">
        <v>48</v>
      </c>
      <c r="B27" s="65">
        <f>SUM(C27/C36)</f>
        <v>2.7777777777777776E-2</v>
      </c>
      <c r="C27" s="30">
        <v>0.5</v>
      </c>
      <c r="D27" s="65">
        <f>SUM(E27/E36)</f>
        <v>0</v>
      </c>
      <c r="E27" s="30"/>
      <c r="F27" s="65">
        <f>SUM(G27/G36)</f>
        <v>0</v>
      </c>
      <c r="G27" s="30"/>
      <c r="H27" s="65">
        <f>SUM(I27/I36)</f>
        <v>2.7777777777777776E-2</v>
      </c>
      <c r="I27" s="30">
        <v>0.5</v>
      </c>
      <c r="J27" s="75">
        <f t="shared" si="0"/>
        <v>1</v>
      </c>
      <c r="K27" s="76">
        <f>SUM(J27/J36)</f>
        <v>1.3888888888888888E-2</v>
      </c>
      <c r="L27" s="2">
        <f>SUM(J27,'Quatity 2  IM'!J27,'Quantity 1'!J27,Bedrock!J27)</f>
        <v>7.5</v>
      </c>
      <c r="M27" s="86">
        <f>SUM(L27/L36)</f>
        <v>2.5862068965517241E-2</v>
      </c>
    </row>
    <row r="28" spans="1:13" x14ac:dyDescent="0.2">
      <c r="A28" s="35" t="s">
        <v>49</v>
      </c>
      <c r="B28" s="65">
        <f>SUM(C28/C36)</f>
        <v>2.7777777777777776E-2</v>
      </c>
      <c r="C28" s="30">
        <v>0.5</v>
      </c>
      <c r="D28" s="65">
        <f>SUM(E28/E36)</f>
        <v>0</v>
      </c>
      <c r="E28" s="30"/>
      <c r="F28" s="65">
        <f>SUM(G28/G36)</f>
        <v>2.7777777777777776E-2</v>
      </c>
      <c r="G28" s="30">
        <v>0.5</v>
      </c>
      <c r="H28" s="65">
        <f>SUM(I28/I36)</f>
        <v>0</v>
      </c>
      <c r="I28" s="30"/>
      <c r="J28" s="75">
        <f t="shared" si="0"/>
        <v>1</v>
      </c>
      <c r="K28" s="76">
        <f>SUM(J28/J36)</f>
        <v>1.3888888888888888E-2</v>
      </c>
      <c r="L28" s="2">
        <f>SUM(J28,'Quatity 2  IM'!J28,'Quantity 1'!J28,Bedrock!J28)</f>
        <v>8.5</v>
      </c>
      <c r="M28" s="86">
        <f>SUM(L28/L36)</f>
        <v>2.9310344827586206E-2</v>
      </c>
    </row>
    <row r="29" spans="1:13" ht="17" thickBot="1" x14ac:dyDescent="0.25">
      <c r="A29" s="36" t="s">
        <v>50</v>
      </c>
      <c r="B29" s="66">
        <f>SUM(C29/C36)</f>
        <v>2.7777777777777776E-2</v>
      </c>
      <c r="C29" s="33">
        <v>0.5</v>
      </c>
      <c r="D29" s="66">
        <f>SUM(E29/E36)</f>
        <v>0</v>
      </c>
      <c r="E29" s="28"/>
      <c r="F29" s="66">
        <f>SUM(G29/G36)</f>
        <v>0</v>
      </c>
      <c r="G29" s="33"/>
      <c r="H29" s="66">
        <f>SUM(I29/I36)</f>
        <v>2.7777777777777776E-2</v>
      </c>
      <c r="I29" s="33">
        <v>0.5</v>
      </c>
      <c r="J29" s="77">
        <f t="shared" si="0"/>
        <v>1</v>
      </c>
      <c r="K29" s="80">
        <f>SUM(J29/J36)</f>
        <v>1.3888888888888888E-2</v>
      </c>
      <c r="L29" s="78">
        <f>SUM(J29,'Quatity 2  IM'!J29,'Quantity 1'!J29,Bedrock!J29)</f>
        <v>9</v>
      </c>
      <c r="M29" s="135">
        <f>SUM(L29/L36)</f>
        <v>3.1034482758620689E-2</v>
      </c>
    </row>
    <row r="30" spans="1:13" ht="17" thickTop="1" x14ac:dyDescent="0.2">
      <c r="A30" s="34" t="s">
        <v>78</v>
      </c>
      <c r="B30" s="64">
        <f>SUM(C30/C36)</f>
        <v>5.5555555555555552E-2</v>
      </c>
      <c r="C30" s="46">
        <v>1</v>
      </c>
      <c r="D30" s="64">
        <f>SUM(E30/E36)</f>
        <v>5.5555555555555552E-2</v>
      </c>
      <c r="E30" s="46">
        <v>1</v>
      </c>
      <c r="F30" s="64">
        <f>SUM(G30/G36)</f>
        <v>5.5555555555555552E-2</v>
      </c>
      <c r="G30" s="46">
        <v>1</v>
      </c>
      <c r="H30" s="64">
        <f>SUM(I30/I36)</f>
        <v>5.5555555555555552E-2</v>
      </c>
      <c r="I30" s="46">
        <v>1</v>
      </c>
      <c r="J30" s="75">
        <f t="shared" si="0"/>
        <v>4</v>
      </c>
      <c r="K30" s="76">
        <f>SUM(J30/J36)</f>
        <v>5.5555555555555552E-2</v>
      </c>
      <c r="L30" s="2">
        <f>SUM(J30,'Quatity 2  IM'!J30,'Quantity 1'!J30,Bedrock!J30)</f>
        <v>9</v>
      </c>
      <c r="M30" s="86">
        <f>SUM(L30/L36)</f>
        <v>3.1034482758620689E-2</v>
      </c>
    </row>
    <row r="31" spans="1:13" ht="17" thickBot="1" x14ac:dyDescent="0.25">
      <c r="A31" s="36" t="s">
        <v>53</v>
      </c>
      <c r="B31" s="66">
        <f>SUM(C31/C36)</f>
        <v>5.5555555555555552E-2</v>
      </c>
      <c r="C31" s="33">
        <v>1</v>
      </c>
      <c r="D31" s="66">
        <f>SUM(E31/E36)</f>
        <v>5.5555555555555552E-2</v>
      </c>
      <c r="E31" s="33">
        <v>1</v>
      </c>
      <c r="F31" s="66">
        <f>SUM(G31/G36)</f>
        <v>5.5555555555555552E-2</v>
      </c>
      <c r="G31" s="33">
        <v>1</v>
      </c>
      <c r="H31" s="66">
        <f>SUM(I31/I36)</f>
        <v>0</v>
      </c>
      <c r="I31" s="33"/>
      <c r="J31" s="75">
        <f t="shared" si="0"/>
        <v>3</v>
      </c>
      <c r="K31" s="76">
        <f>SUM(J31/J36)</f>
        <v>4.1666666666666664E-2</v>
      </c>
      <c r="L31" s="78">
        <f>SUM(J31,'Quatity 2  IM'!J31,'Quantity 1'!J31,Bedrock!J31)</f>
        <v>12</v>
      </c>
      <c r="M31" s="135">
        <f>SUM(L31/L36)</f>
        <v>4.1379310344827586E-2</v>
      </c>
    </row>
    <row r="32" spans="1:13" ht="17" thickTop="1" x14ac:dyDescent="0.2">
      <c r="A32" s="34" t="s">
        <v>59</v>
      </c>
      <c r="B32" s="64">
        <f>SUM(C32/C36)</f>
        <v>0</v>
      </c>
      <c r="C32" s="46"/>
      <c r="D32" s="64">
        <f>SUM(E32/E36)</f>
        <v>5.5555555555555552E-2</v>
      </c>
      <c r="E32" s="46">
        <v>1</v>
      </c>
      <c r="F32" s="64">
        <f>SUM(G32/G36)</f>
        <v>5.5555555555555552E-2</v>
      </c>
      <c r="G32" s="46">
        <v>1</v>
      </c>
      <c r="H32" s="64">
        <f>SUM(I32/I36)</f>
        <v>5.5555555555555552E-2</v>
      </c>
      <c r="I32" s="46">
        <v>1</v>
      </c>
      <c r="J32" s="133">
        <f t="shared" si="0"/>
        <v>3</v>
      </c>
      <c r="K32" s="155">
        <f>SUM(J32/J36)</f>
        <v>4.1666666666666664E-2</v>
      </c>
      <c r="L32" s="2">
        <f>SUM(J32,'Quatity 2  IM'!J32,'Quantity 1'!J32,Bedrock!J32)</f>
        <v>13</v>
      </c>
      <c r="M32" s="86">
        <f>SUM(L32/L36)</f>
        <v>4.4827586206896551E-2</v>
      </c>
    </row>
    <row r="33" spans="1:13" x14ac:dyDescent="0.2">
      <c r="A33" s="35" t="s">
        <v>62</v>
      </c>
      <c r="B33" s="65">
        <f>SUM(C33/C36)</f>
        <v>5.5555555555555552E-2</v>
      </c>
      <c r="C33" s="30">
        <v>1</v>
      </c>
      <c r="D33" s="65">
        <f>SUM(E33/E36)</f>
        <v>0</v>
      </c>
      <c r="E33" s="30"/>
      <c r="F33" s="65">
        <f>SUM(G33/G36)</f>
        <v>5.5555555555555552E-2</v>
      </c>
      <c r="G33" s="30">
        <v>1</v>
      </c>
      <c r="H33" s="65">
        <f>SUM(I33/I36)</f>
        <v>5.5555555555555552E-2</v>
      </c>
      <c r="I33" s="30">
        <v>1</v>
      </c>
      <c r="J33" s="75">
        <f t="shared" si="0"/>
        <v>3</v>
      </c>
      <c r="K33" s="76">
        <f>SUM(J33/J36)</f>
        <v>4.1666666666666664E-2</v>
      </c>
      <c r="L33" s="2">
        <f>SUM(J33,'Quatity 2  IM'!J33,'Quantity 1'!J33,Bedrock!J33)</f>
        <v>9</v>
      </c>
      <c r="M33" s="86">
        <f>SUM(L33/L36)</f>
        <v>3.1034482758620689E-2</v>
      </c>
    </row>
    <row r="34" spans="1:13" x14ac:dyDescent="0.2">
      <c r="A34" s="35" t="s">
        <v>107</v>
      </c>
      <c r="B34" s="65">
        <f>SUM(C34/C36)</f>
        <v>0</v>
      </c>
      <c r="C34" s="30"/>
      <c r="D34" s="65">
        <f>SUM(E34/E36)</f>
        <v>5.5555555555555552E-2</v>
      </c>
      <c r="E34" s="19">
        <v>1</v>
      </c>
      <c r="F34" s="65">
        <f>SUM(G34/G36)</f>
        <v>0</v>
      </c>
      <c r="G34" s="30"/>
      <c r="H34" s="65">
        <f>SUM(I34/I36)</f>
        <v>5.5555555555555552E-2</v>
      </c>
      <c r="I34" s="30">
        <v>1</v>
      </c>
      <c r="J34" s="75">
        <f t="shared" si="0"/>
        <v>2</v>
      </c>
      <c r="K34" s="76">
        <f>SUM(J34/J36)</f>
        <v>2.7777777777777776E-2</v>
      </c>
      <c r="L34" s="2">
        <f>SUM(J34,'Quatity 2  IM'!J34,'Quantity 1'!J34,Bedrock!J34)</f>
        <v>9</v>
      </c>
      <c r="M34" s="86">
        <f>SUM(L34/L36)</f>
        <v>3.1034482758620689E-2</v>
      </c>
    </row>
    <row r="35" spans="1:13" ht="17" thickBot="1" x14ac:dyDescent="0.25">
      <c r="A35" s="136" t="s">
        <v>81</v>
      </c>
      <c r="B35" s="137">
        <f>SUM(C35/C36)</f>
        <v>0</v>
      </c>
      <c r="C35" s="44"/>
      <c r="D35" s="137">
        <f>SUM(E35/E36)</f>
        <v>0</v>
      </c>
      <c r="E35" s="44"/>
      <c r="F35" s="137">
        <f>SUM(G35/G36)</f>
        <v>0</v>
      </c>
      <c r="G35" s="44"/>
      <c r="H35" s="137">
        <f>SUM(I35/I36)</f>
        <v>0</v>
      </c>
      <c r="I35" s="44"/>
      <c r="J35" s="77">
        <f t="shared" si="0"/>
        <v>0</v>
      </c>
      <c r="K35" s="80">
        <f>SUM(J35/J36)</f>
        <v>0</v>
      </c>
      <c r="L35" s="2">
        <f>SUM(J35,'Quatity 2  IM'!J35,'Quantity 1'!J35,Bedrock!J35)</f>
        <v>0</v>
      </c>
      <c r="M35" s="135">
        <f>SUM(L35/L36)</f>
        <v>0</v>
      </c>
    </row>
    <row r="36" spans="1:13" s="1" customFormat="1" ht="18" thickTop="1" thickBot="1" x14ac:dyDescent="0.25">
      <c r="A36" s="138" t="s">
        <v>99</v>
      </c>
      <c r="B36" s="139"/>
      <c r="C36" s="140">
        <f>SUM(C13:C35)</f>
        <v>18</v>
      </c>
      <c r="D36" s="139"/>
      <c r="E36" s="140">
        <f>SUM(E13:E35)</f>
        <v>18</v>
      </c>
      <c r="F36" s="139"/>
      <c r="G36" s="140">
        <f>SUM(G13:G35)</f>
        <v>18</v>
      </c>
      <c r="H36" s="141"/>
      <c r="I36" s="140">
        <f>SUM(I13:I35)</f>
        <v>18</v>
      </c>
      <c r="J36" s="83">
        <f>SUM(A36,C36,E36,G36,I36)</f>
        <v>72</v>
      </c>
      <c r="K36" s="154">
        <f>SUM(J36/J36)</f>
        <v>1</v>
      </c>
      <c r="L36" s="143">
        <f>SUM(L13:L35)</f>
        <v>290</v>
      </c>
      <c r="M36" s="144">
        <f>SUM(L36/L36)</f>
        <v>1</v>
      </c>
    </row>
    <row r="37" spans="1:13" ht="18" thickTop="1" thickBot="1" x14ac:dyDescent="0.25">
      <c r="A37" s="278"/>
      <c r="B37" s="279"/>
      <c r="C37" s="279"/>
      <c r="D37" s="279"/>
      <c r="E37" s="279"/>
      <c r="F37" s="279"/>
      <c r="G37" s="279"/>
      <c r="H37" s="279"/>
      <c r="I37" s="293"/>
      <c r="J37" s="256" t="s">
        <v>167</v>
      </c>
      <c r="K37" s="257"/>
      <c r="L37" s="257"/>
      <c r="M37" s="258"/>
    </row>
    <row r="38" spans="1:13" ht="17" thickTop="1" x14ac:dyDescent="0.2">
      <c r="A38" s="35" t="s">
        <v>100</v>
      </c>
      <c r="B38" s="31"/>
      <c r="C38" s="52">
        <f>SUM('Quantity 1'!I38*0.12)+('Quantity 1'!I38)</f>
        <v>0</v>
      </c>
      <c r="D38" s="31"/>
      <c r="E38" s="52">
        <f>SUM(C38*0.12)+C38</f>
        <v>0</v>
      </c>
      <c r="F38" s="31"/>
      <c r="G38" s="52">
        <f>SUM(E38*0.12)+E38</f>
        <v>0</v>
      </c>
      <c r="H38" s="31"/>
      <c r="I38" s="52">
        <f>SUM(G38*0.12)+G38</f>
        <v>0</v>
      </c>
      <c r="J38" s="252" t="s">
        <v>161</v>
      </c>
      <c r="K38" s="253"/>
      <c r="L38" s="254" t="s">
        <v>162</v>
      </c>
      <c r="M38" s="255"/>
    </row>
    <row r="39" spans="1:13" ht="17" customHeight="1" thickBot="1" x14ac:dyDescent="0.25">
      <c r="A39" s="36" t="s">
        <v>20</v>
      </c>
      <c r="B39" s="276" t="s">
        <v>270</v>
      </c>
      <c r="C39" s="277"/>
      <c r="D39" s="274" t="s">
        <v>16</v>
      </c>
      <c r="E39" s="275"/>
      <c r="F39" s="301" t="s">
        <v>16</v>
      </c>
      <c r="G39" s="302"/>
      <c r="H39" s="303" t="s">
        <v>271</v>
      </c>
      <c r="I39" s="304"/>
      <c r="J39" s="245">
        <f>SUM(A38,C38,E38,G38,I38)</f>
        <v>0</v>
      </c>
      <c r="K39" s="245"/>
      <c r="L39" s="245">
        <f>SUM(J39,'Quatity 2  IM'!J39:K39,'Quantity 1'!J39:K39,Bedrock!J39)</f>
        <v>0</v>
      </c>
      <c r="M39" s="259"/>
    </row>
    <row r="40" spans="1:13" ht="17" thickTop="1" x14ac:dyDescent="0.2">
      <c r="H40" s="54"/>
      <c r="I40" s="54"/>
    </row>
    <row r="41" spans="1:13" x14ac:dyDescent="0.2">
      <c r="H41" s="54"/>
      <c r="I41" s="54"/>
    </row>
  </sheetData>
  <mergeCells count="37">
    <mergeCell ref="A5:A9"/>
    <mergeCell ref="B10:C10"/>
    <mergeCell ref="D10:E10"/>
    <mergeCell ref="F10:G10"/>
    <mergeCell ref="H10:I10"/>
    <mergeCell ref="J39:K39"/>
    <mergeCell ref="D4:E4"/>
    <mergeCell ref="F4:H4"/>
    <mergeCell ref="B2:E2"/>
    <mergeCell ref="F2:H2"/>
    <mergeCell ref="B3:E3"/>
    <mergeCell ref="F3:H3"/>
    <mergeCell ref="B11:C11"/>
    <mergeCell ref="D11:E11"/>
    <mergeCell ref="F11:G11"/>
    <mergeCell ref="H11:I11"/>
    <mergeCell ref="A37:I37"/>
    <mergeCell ref="B39:C39"/>
    <mergeCell ref="D39:E39"/>
    <mergeCell ref="F39:G39"/>
    <mergeCell ref="H39:I39"/>
    <mergeCell ref="I2:M2"/>
    <mergeCell ref="I3:M3"/>
    <mergeCell ref="I4:M4"/>
    <mergeCell ref="A1:M1"/>
    <mergeCell ref="L39:M39"/>
    <mergeCell ref="B5:M5"/>
    <mergeCell ref="B6:M6"/>
    <mergeCell ref="B7:M7"/>
    <mergeCell ref="B8:M8"/>
    <mergeCell ref="B9:M9"/>
    <mergeCell ref="J10:M10"/>
    <mergeCell ref="J11:K11"/>
    <mergeCell ref="L11:M11"/>
    <mergeCell ref="J37:M37"/>
    <mergeCell ref="J38:K38"/>
    <mergeCell ref="L38:M38"/>
  </mergeCells>
  <printOptions horizontalCentered="1" verticalCentered="1"/>
  <pageMargins left="0.7" right="0.7" top="0.75" bottom="0.75" header="0.3" footer="0.3"/>
  <pageSetup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4F51-0D10-744D-85B2-0FB9F37F43FF}">
  <sheetPr>
    <pageSetUpPr fitToPage="1"/>
  </sheetPr>
  <dimension ref="A1:M41"/>
  <sheetViews>
    <sheetView topLeftCell="A23" zoomScale="168" zoomScaleNormal="143" workbookViewId="0">
      <pane xSplit="1" topLeftCell="B1" activePane="topRight" state="frozen"/>
      <selection pane="topRight" activeCell="B7" sqref="B7:M7"/>
    </sheetView>
  </sheetViews>
  <sheetFormatPr baseColWidth="10" defaultColWidth="11" defaultRowHeight="16" x14ac:dyDescent="0.2"/>
  <cols>
    <col min="1" max="1" width="12" customWidth="1"/>
    <col min="7" max="7" width="10.83203125" customWidth="1"/>
    <col min="8" max="8" width="11.6640625" customWidth="1"/>
    <col min="10" max="12" width="5.83203125" customWidth="1"/>
    <col min="13" max="13" width="7" customWidth="1"/>
  </cols>
  <sheetData>
    <row r="1" spans="1:13" ht="18" thickTop="1" thickBot="1" x14ac:dyDescent="0.25">
      <c r="A1" s="215" t="s">
        <v>154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7"/>
    </row>
    <row r="2" spans="1:13" ht="17" thickBot="1" x14ac:dyDescent="0.25">
      <c r="A2" s="169" t="s">
        <v>84</v>
      </c>
      <c r="B2" s="205" t="s">
        <v>88</v>
      </c>
      <c r="C2" s="205"/>
      <c r="D2" s="205"/>
      <c r="E2" s="205"/>
      <c r="F2" s="315" t="s">
        <v>89</v>
      </c>
      <c r="G2" s="315"/>
      <c r="H2" s="315"/>
      <c r="I2" s="205" t="s">
        <v>213</v>
      </c>
      <c r="J2" s="205"/>
      <c r="K2" s="205"/>
      <c r="L2" s="205"/>
      <c r="M2" s="206"/>
    </row>
    <row r="3" spans="1:13" s="6" customFormat="1" ht="17" customHeight="1" thickBot="1" x14ac:dyDescent="0.25">
      <c r="A3" s="170" t="s">
        <v>85</v>
      </c>
      <c r="B3" s="201" t="s">
        <v>18</v>
      </c>
      <c r="C3" s="201"/>
      <c r="D3" s="201"/>
      <c r="E3" s="201"/>
      <c r="F3" s="299" t="s">
        <v>91</v>
      </c>
      <c r="G3" s="299"/>
      <c r="H3" s="299"/>
      <c r="I3" s="201">
        <v>18</v>
      </c>
      <c r="J3" s="201"/>
      <c r="K3" s="201"/>
      <c r="L3" s="201"/>
      <c r="M3" s="298"/>
    </row>
    <row r="4" spans="1:13" s="6" customFormat="1" ht="17" customHeight="1" thickBot="1" x14ac:dyDescent="0.25">
      <c r="A4" s="170" t="s">
        <v>86</v>
      </c>
      <c r="B4" s="14" t="s">
        <v>278</v>
      </c>
      <c r="C4" s="168" t="s">
        <v>87</v>
      </c>
      <c r="D4" s="201" t="s">
        <v>168</v>
      </c>
      <c r="E4" s="201"/>
      <c r="F4" s="299" t="s">
        <v>90</v>
      </c>
      <c r="G4" s="299"/>
      <c r="H4" s="299"/>
      <c r="I4" s="201" t="s">
        <v>210</v>
      </c>
      <c r="J4" s="201"/>
      <c r="K4" s="201"/>
      <c r="L4" s="201"/>
      <c r="M4" s="298"/>
    </row>
    <row r="5" spans="1:13" x14ac:dyDescent="0.2">
      <c r="A5" s="305" t="s">
        <v>14</v>
      </c>
      <c r="B5" s="233" t="s">
        <v>289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5"/>
    </row>
    <row r="6" spans="1:13" x14ac:dyDescent="0.2">
      <c r="A6" s="242"/>
      <c r="B6" s="233" t="s">
        <v>290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 x14ac:dyDescent="0.2">
      <c r="A7" s="242"/>
      <c r="B7" s="306" t="s">
        <v>110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8"/>
    </row>
    <row r="8" spans="1:13" x14ac:dyDescent="0.2">
      <c r="A8" s="242"/>
      <c r="B8" s="309" t="s">
        <v>291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1"/>
    </row>
    <row r="9" spans="1:13" ht="17" thickBot="1" x14ac:dyDescent="0.25">
      <c r="A9" s="243"/>
      <c r="B9" s="312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4"/>
    </row>
    <row r="10" spans="1:13" ht="18" thickTop="1" thickBot="1" x14ac:dyDescent="0.25">
      <c r="A10" s="132"/>
      <c r="B10" s="260" t="s">
        <v>92</v>
      </c>
      <c r="C10" s="260"/>
      <c r="D10" s="260" t="s">
        <v>93</v>
      </c>
      <c r="E10" s="260"/>
      <c r="F10" s="260" t="s">
        <v>97</v>
      </c>
      <c r="G10" s="260"/>
      <c r="H10" s="260" t="s">
        <v>103</v>
      </c>
      <c r="I10" s="316"/>
      <c r="J10" s="246" t="s">
        <v>165</v>
      </c>
      <c r="K10" s="247"/>
      <c r="L10" s="247"/>
      <c r="M10" s="248"/>
    </row>
    <row r="11" spans="1:13" ht="17" thickTop="1" x14ac:dyDescent="0.2">
      <c r="A11" s="34" t="s">
        <v>104</v>
      </c>
      <c r="B11" s="271" t="s">
        <v>278</v>
      </c>
      <c r="C11" s="272"/>
      <c r="D11" s="271" t="s">
        <v>206</v>
      </c>
      <c r="E11" s="272"/>
      <c r="F11" s="271" t="s">
        <v>207</v>
      </c>
      <c r="G11" s="272"/>
      <c r="H11" s="273" t="s">
        <v>288</v>
      </c>
      <c r="I11" s="317"/>
      <c r="J11" s="249" t="s">
        <v>161</v>
      </c>
      <c r="K11" s="250"/>
      <c r="L11" s="250" t="s">
        <v>162</v>
      </c>
      <c r="M11" s="251"/>
    </row>
    <row r="12" spans="1:13" ht="17" thickBot="1" x14ac:dyDescent="0.25">
      <c r="A12" s="42" t="s">
        <v>98</v>
      </c>
      <c r="B12" s="43" t="s">
        <v>106</v>
      </c>
      <c r="C12" s="44" t="s">
        <v>94</v>
      </c>
      <c r="D12" s="43" t="s">
        <v>106</v>
      </c>
      <c r="E12" s="44" t="s">
        <v>94</v>
      </c>
      <c r="F12" s="43" t="s">
        <v>106</v>
      </c>
      <c r="G12" s="44" t="s">
        <v>94</v>
      </c>
      <c r="H12" s="45" t="s">
        <v>106</v>
      </c>
      <c r="I12" s="84" t="s">
        <v>94</v>
      </c>
      <c r="J12" s="77" t="s">
        <v>94</v>
      </c>
      <c r="K12" s="80" t="s">
        <v>166</v>
      </c>
      <c r="L12" s="78" t="s">
        <v>94</v>
      </c>
      <c r="M12" s="79" t="s">
        <v>166</v>
      </c>
    </row>
    <row r="13" spans="1:13" ht="17" thickTop="1" x14ac:dyDescent="0.2">
      <c r="A13" s="34" t="s">
        <v>95</v>
      </c>
      <c r="B13" s="64">
        <f>SUM(C13/C36)</f>
        <v>5.5555555555555552E-2</v>
      </c>
      <c r="C13" s="46">
        <v>1</v>
      </c>
      <c r="D13" s="64">
        <f>SUM(E13/E36)</f>
        <v>6.25E-2</v>
      </c>
      <c r="E13" s="46">
        <v>1</v>
      </c>
      <c r="F13" s="64" t="e">
        <f>SUM(G13/G36)</f>
        <v>#DIV/0!</v>
      </c>
      <c r="G13" s="46"/>
      <c r="H13" s="64"/>
      <c r="I13" s="70"/>
      <c r="J13" s="75">
        <f>SUM(A13,C13,E13,G13,I13)</f>
        <v>2</v>
      </c>
      <c r="K13" s="76">
        <f>SUM(J13/J36)</f>
        <v>5.8823529411764705E-2</v>
      </c>
      <c r="L13" s="2">
        <f>SUM(J13,'Quatity 2  IM'!J13,'Quantity 1'!J13,Bedrock!J13)</f>
        <v>12.5</v>
      </c>
      <c r="M13" s="86">
        <f>SUM(L13/L36)</f>
        <v>4.96031746031746E-2</v>
      </c>
    </row>
    <row r="14" spans="1:13" x14ac:dyDescent="0.2">
      <c r="A14" s="35" t="s">
        <v>28</v>
      </c>
      <c r="B14" s="65">
        <f>SUM(C14/C36)</f>
        <v>5.5555555555555552E-2</v>
      </c>
      <c r="C14" s="30">
        <v>1</v>
      </c>
      <c r="D14" s="65">
        <f>SUM(E14/E36)</f>
        <v>6.25E-2</v>
      </c>
      <c r="E14" s="30">
        <v>1</v>
      </c>
      <c r="F14" s="65" t="e">
        <f>SUM(G14/G36)</f>
        <v>#DIV/0!</v>
      </c>
      <c r="G14" s="30"/>
      <c r="H14" s="65"/>
      <c r="I14" s="71"/>
      <c r="J14" s="75">
        <f t="shared" ref="J14:J35" si="0">SUM(A14,C14,E14,G14,I14)</f>
        <v>2</v>
      </c>
      <c r="K14" s="76">
        <f>SUM(J14/J36)</f>
        <v>5.8823529411764705E-2</v>
      </c>
      <c r="L14" s="2">
        <f>SUM(J14,'Quatity 2  IM'!J14,'Quantity 1'!J14,Bedrock!J14)</f>
        <v>12.5</v>
      </c>
      <c r="M14" s="86">
        <f>SUM(L14/L36)</f>
        <v>4.96031746031746E-2</v>
      </c>
    </row>
    <row r="15" spans="1:13" x14ac:dyDescent="0.2">
      <c r="A15" s="35" t="s">
        <v>30</v>
      </c>
      <c r="B15" s="65">
        <f>SUM(C15/C36)</f>
        <v>5.5555555555555552E-2</v>
      </c>
      <c r="C15" s="30">
        <v>1</v>
      </c>
      <c r="D15" s="65">
        <f>SUM(E15/E36)</f>
        <v>6.25E-2</v>
      </c>
      <c r="E15" s="30">
        <v>1</v>
      </c>
      <c r="F15" s="65" t="e">
        <f>SUM(G15/G36)</f>
        <v>#DIV/0!</v>
      </c>
      <c r="G15" s="30"/>
      <c r="H15" s="65"/>
      <c r="I15" s="71"/>
      <c r="J15" s="75">
        <f t="shared" si="0"/>
        <v>2</v>
      </c>
      <c r="K15" s="76">
        <f>SUM(J15/J36)</f>
        <v>5.8823529411764705E-2</v>
      </c>
      <c r="L15" s="2">
        <f>SUM(J15,'Quatity 2  IM'!J15,'Quantity 1'!J15,Bedrock!J15)</f>
        <v>11.5</v>
      </c>
      <c r="M15" s="86">
        <f>SUM(L15/L36)</f>
        <v>4.5634920634920632E-2</v>
      </c>
    </row>
    <row r="16" spans="1:13" x14ac:dyDescent="0.2">
      <c r="A16" s="35" t="s">
        <v>32</v>
      </c>
      <c r="B16" s="65">
        <f>SUM(C16/C36)</f>
        <v>0</v>
      </c>
      <c r="C16" s="30"/>
      <c r="D16" s="65">
        <f>SUM(E16/E36)</f>
        <v>6.25E-2</v>
      </c>
      <c r="E16" s="30">
        <v>1</v>
      </c>
      <c r="F16" s="65" t="e">
        <f>SUM(G16/G36)</f>
        <v>#DIV/0!</v>
      </c>
      <c r="G16" s="30"/>
      <c r="H16" s="65"/>
      <c r="I16" s="71"/>
      <c r="J16" s="75">
        <f t="shared" si="0"/>
        <v>1</v>
      </c>
      <c r="K16" s="76">
        <f>SUM(J16/J36)</f>
        <v>2.9411764705882353E-2</v>
      </c>
      <c r="L16" s="2">
        <f>SUM(J16,'Quatity 2  IM'!J16,'Quantity 1'!J16,Bedrock!J16)</f>
        <v>6</v>
      </c>
      <c r="M16" s="86">
        <f>SUM(L16/L36)</f>
        <v>2.3809523809523808E-2</v>
      </c>
    </row>
    <row r="17" spans="1:13" x14ac:dyDescent="0.2">
      <c r="A17" s="35" t="s">
        <v>96</v>
      </c>
      <c r="B17" s="65">
        <f>SUM(C17/C36)</f>
        <v>5.5555555555555552E-2</v>
      </c>
      <c r="C17" s="30">
        <v>1</v>
      </c>
      <c r="D17" s="65">
        <f>SUM(E17/E36)</f>
        <v>6.25E-2</v>
      </c>
      <c r="E17" s="30">
        <v>1</v>
      </c>
      <c r="F17" s="65" t="e">
        <f>SUM(G17/G36)</f>
        <v>#DIV/0!</v>
      </c>
      <c r="G17" s="30"/>
      <c r="H17" s="65"/>
      <c r="I17" s="71"/>
      <c r="J17" s="75">
        <f t="shared" si="0"/>
        <v>2</v>
      </c>
      <c r="K17" s="76">
        <f>SUM(J17/J36)</f>
        <v>5.8823529411764705E-2</v>
      </c>
      <c r="L17" s="2">
        <f>SUM(J17,'Quatity 2  IM'!J17,'Quantity 1'!J17,Bedrock!J17)</f>
        <v>13</v>
      </c>
      <c r="M17" s="86">
        <f>SUM(L17/L36)</f>
        <v>5.1587301587301584E-2</v>
      </c>
    </row>
    <row r="18" spans="1:13" x14ac:dyDescent="0.2">
      <c r="A18" s="35" t="s">
        <v>34</v>
      </c>
      <c r="B18" s="65">
        <f>SUM(C18/C36)</f>
        <v>5.5555555555555552E-2</v>
      </c>
      <c r="C18" s="30">
        <v>1</v>
      </c>
      <c r="D18" s="65">
        <f>SUM(E18/E36)</f>
        <v>6.25E-2</v>
      </c>
      <c r="E18" s="30">
        <v>1</v>
      </c>
      <c r="F18" s="65" t="e">
        <f>SUM(G18/G36)</f>
        <v>#DIV/0!</v>
      </c>
      <c r="G18" s="30"/>
      <c r="H18" s="65"/>
      <c r="I18" s="71"/>
      <c r="J18" s="75">
        <f t="shared" si="0"/>
        <v>2</v>
      </c>
      <c r="K18" s="76">
        <f>SUM(J18/J36)</f>
        <v>5.8823529411764705E-2</v>
      </c>
      <c r="L18" s="2">
        <f>SUM(J18,'Quatity 2  IM'!J18,'Quantity 1'!J18,Bedrock!J18)</f>
        <v>15</v>
      </c>
      <c r="M18" s="86">
        <f>SUM(L18/L36)</f>
        <v>5.9523809523809521E-2</v>
      </c>
    </row>
    <row r="19" spans="1:13" x14ac:dyDescent="0.2">
      <c r="A19" s="35" t="s">
        <v>35</v>
      </c>
      <c r="B19" s="65">
        <f>SUM(C19/C36)</f>
        <v>5.5555555555555552E-2</v>
      </c>
      <c r="C19" s="30">
        <v>1</v>
      </c>
      <c r="D19" s="65">
        <f>SUM(E19/E36)</f>
        <v>6.25E-2</v>
      </c>
      <c r="E19" s="30">
        <v>1</v>
      </c>
      <c r="F19" s="65" t="e">
        <f>SUM(G19/G36)</f>
        <v>#DIV/0!</v>
      </c>
      <c r="G19" s="30"/>
      <c r="H19" s="65"/>
      <c r="I19" s="71"/>
      <c r="J19" s="75">
        <f t="shared" si="0"/>
        <v>2</v>
      </c>
      <c r="K19" s="76">
        <f>SUM(J19/J36)</f>
        <v>5.8823529411764705E-2</v>
      </c>
      <c r="L19" s="2">
        <f>SUM(J19,'Quatity 2  IM'!J19,'Quantity 1'!J19,Bedrock!J19)</f>
        <v>13</v>
      </c>
      <c r="M19" s="86">
        <f>SUM(L19/L36)</f>
        <v>5.1587301587301584E-2</v>
      </c>
    </row>
    <row r="20" spans="1:13" x14ac:dyDescent="0.2">
      <c r="A20" s="35" t="s">
        <v>143</v>
      </c>
      <c r="B20" s="65">
        <f>SUM(C20/C36)</f>
        <v>0</v>
      </c>
      <c r="C20" s="30"/>
      <c r="D20" s="65">
        <f>SUM(E20/E36)</f>
        <v>0</v>
      </c>
      <c r="E20" s="30"/>
      <c r="F20" s="65" t="e">
        <f>SUM(G20/G36)</f>
        <v>#DIV/0!</v>
      </c>
      <c r="G20" s="30"/>
      <c r="H20" s="65"/>
      <c r="I20" s="71"/>
      <c r="J20" s="75">
        <f t="shared" si="0"/>
        <v>0</v>
      </c>
      <c r="K20" s="76">
        <f>SUM(J20/J36)</f>
        <v>0</v>
      </c>
      <c r="L20" s="2">
        <f>SUM(J20,'Quatity 2  IM'!J20,'Quantity 1'!J20,Bedrock!J20)</f>
        <v>6</v>
      </c>
      <c r="M20" s="86">
        <f>SUM(L20/L36)</f>
        <v>2.3809523809523808E-2</v>
      </c>
    </row>
    <row r="21" spans="1:13" x14ac:dyDescent="0.2">
      <c r="A21" s="35" t="s">
        <v>37</v>
      </c>
      <c r="B21" s="65">
        <f>SUM(C21/C36)</f>
        <v>0.1111111111111111</v>
      </c>
      <c r="C21" s="30">
        <v>2</v>
      </c>
      <c r="D21" s="65">
        <f>SUM(E21/E36)</f>
        <v>0.125</v>
      </c>
      <c r="E21" s="30">
        <v>2</v>
      </c>
      <c r="F21" s="65" t="e">
        <f>SUM(G21/G36)</f>
        <v>#DIV/0!</v>
      </c>
      <c r="G21" s="30"/>
      <c r="H21" s="65"/>
      <c r="I21" s="71"/>
      <c r="J21" s="75">
        <f t="shared" si="0"/>
        <v>4</v>
      </c>
      <c r="K21" s="76">
        <f>SUM(J21/J36)</f>
        <v>0.11764705882352941</v>
      </c>
      <c r="L21" s="2">
        <f>SUM(J21,'Quatity 2  IM'!J21,'Quantity 1'!J21,Bedrock!J21)</f>
        <v>34</v>
      </c>
      <c r="M21" s="86">
        <f>SUM(L21/L36)</f>
        <v>0.13492063492063491</v>
      </c>
    </row>
    <row r="22" spans="1:13" ht="17" thickBot="1" x14ac:dyDescent="0.25">
      <c r="A22" s="36" t="s">
        <v>39</v>
      </c>
      <c r="B22" s="66">
        <f>SUM(C22/C36)</f>
        <v>5.5555555555555552E-2</v>
      </c>
      <c r="C22" s="33">
        <v>1</v>
      </c>
      <c r="D22" s="66">
        <f>SUM(E22/E36)</f>
        <v>0</v>
      </c>
      <c r="E22" s="33"/>
      <c r="F22" s="66" t="e">
        <f>SUM(G22/G36)</f>
        <v>#DIV/0!</v>
      </c>
      <c r="G22" s="33"/>
      <c r="H22" s="66"/>
      <c r="I22" s="72"/>
      <c r="J22" s="77">
        <f t="shared" si="0"/>
        <v>1</v>
      </c>
      <c r="K22" s="80">
        <f>SUM(J22/J36)</f>
        <v>2.9411764705882353E-2</v>
      </c>
      <c r="L22" s="78">
        <f>SUM(J22,'Quatity 2  IM'!J22,'Quantity 1'!J22,Bedrock!J22)</f>
        <v>7</v>
      </c>
      <c r="M22" s="135">
        <f>SUM(L22/L36)</f>
        <v>2.7777777777777776E-2</v>
      </c>
    </row>
    <row r="23" spans="1:13" ht="17" thickTop="1" x14ac:dyDescent="0.2">
      <c r="A23" s="34" t="s">
        <v>46</v>
      </c>
      <c r="B23" s="64">
        <f>SUM(C23/C36)</f>
        <v>0.1111111111111111</v>
      </c>
      <c r="C23" s="46">
        <v>2</v>
      </c>
      <c r="D23" s="64">
        <f>SUM(E23/E36)</f>
        <v>0.125</v>
      </c>
      <c r="E23" s="46">
        <v>2</v>
      </c>
      <c r="F23" s="64" t="e">
        <f>SUM(G23/G36)</f>
        <v>#DIV/0!</v>
      </c>
      <c r="G23" s="46"/>
      <c r="H23" s="64"/>
      <c r="I23" s="70"/>
      <c r="J23" s="75">
        <f t="shared" si="0"/>
        <v>4</v>
      </c>
      <c r="K23" s="76">
        <f>SUM(J23/J36)</f>
        <v>0.11764705882352941</v>
      </c>
      <c r="L23" s="2">
        <f>SUM(J23,'Quatity 2  IM'!J23,'Quantity 1'!J23,Bedrock!J23)</f>
        <v>30</v>
      </c>
      <c r="M23" s="86">
        <f>SUM(L23/L36)</f>
        <v>0.11904761904761904</v>
      </c>
    </row>
    <row r="24" spans="1:13" x14ac:dyDescent="0.2">
      <c r="A24" s="35" t="s">
        <v>70</v>
      </c>
      <c r="B24" s="65">
        <f>SUM(C24/C36)</f>
        <v>0</v>
      </c>
      <c r="C24" s="30"/>
      <c r="D24" s="65">
        <f>SUM(E24/E36)</f>
        <v>0</v>
      </c>
      <c r="E24" s="30"/>
      <c r="F24" s="65" t="e">
        <f>SUM(G24/G36)</f>
        <v>#DIV/0!</v>
      </c>
      <c r="G24" s="30"/>
      <c r="H24" s="65"/>
      <c r="I24" s="71"/>
      <c r="J24" s="75">
        <f t="shared" si="0"/>
        <v>0</v>
      </c>
      <c r="K24" s="76">
        <f>SUM(J24/J36)</f>
        <v>0</v>
      </c>
      <c r="L24" s="2">
        <f>SUM(J24,'Quatity 2  IM'!J24,'Quantity 1'!J24,Bedrock!J24)</f>
        <v>4</v>
      </c>
      <c r="M24" s="86">
        <f>SUM(L24/L36)</f>
        <v>1.5873015873015872E-2</v>
      </c>
    </row>
    <row r="25" spans="1:13" x14ac:dyDescent="0.2">
      <c r="A25" s="35" t="s">
        <v>141</v>
      </c>
      <c r="B25" s="65">
        <f>SUM(C25/C36)</f>
        <v>0</v>
      </c>
      <c r="C25" s="30"/>
      <c r="D25" s="65">
        <f>SUM(E25/E36)</f>
        <v>0</v>
      </c>
      <c r="E25" s="30"/>
      <c r="F25" s="65" t="e">
        <f>SUM(G25/G36)</f>
        <v>#DIV/0!</v>
      </c>
      <c r="G25" s="30"/>
      <c r="H25" s="65"/>
      <c r="I25" s="71"/>
      <c r="J25" s="75">
        <f t="shared" si="0"/>
        <v>0</v>
      </c>
      <c r="K25" s="76">
        <f>SUM(J25/J36)</f>
        <v>0</v>
      </c>
      <c r="L25" s="2">
        <f>SUM(J25,'Quatity 2  IM'!J25,'Quantity 1'!J25,Bedrock!J25)</f>
        <v>9</v>
      </c>
      <c r="M25" s="86">
        <f>SUM(L25/L36)</f>
        <v>3.5714285714285712E-2</v>
      </c>
    </row>
    <row r="26" spans="1:13" x14ac:dyDescent="0.2">
      <c r="A26" s="35" t="s">
        <v>47</v>
      </c>
      <c r="B26" s="65">
        <f>SUM(C26/C36)</f>
        <v>5.5555555555555552E-2</v>
      </c>
      <c r="C26" s="30">
        <v>1</v>
      </c>
      <c r="D26" s="65">
        <f>SUM(E26/E36)</f>
        <v>3.125E-2</v>
      </c>
      <c r="E26" s="30">
        <v>0.5</v>
      </c>
      <c r="F26" s="65" t="e">
        <f>SUM(G26/G36)</f>
        <v>#DIV/0!</v>
      </c>
      <c r="G26" s="30"/>
      <c r="H26" s="65"/>
      <c r="I26" s="71"/>
      <c r="J26" s="75">
        <f t="shared" si="0"/>
        <v>1.5</v>
      </c>
      <c r="K26" s="76">
        <f>SUM(J26/J36)</f>
        <v>4.4117647058823532E-2</v>
      </c>
      <c r="L26" s="2">
        <f>SUM(J26,'Quatity 2  IM'!J26,'Quantity 1'!J26,Bedrock!J26)</f>
        <v>9</v>
      </c>
      <c r="M26" s="86">
        <f>SUM(L26/L36)</f>
        <v>3.5714285714285712E-2</v>
      </c>
    </row>
    <row r="27" spans="1:13" x14ac:dyDescent="0.2">
      <c r="A27" s="35" t="s">
        <v>48</v>
      </c>
      <c r="B27" s="65">
        <f>SUM(C27/C36)</f>
        <v>5.5555555555555552E-2</v>
      </c>
      <c r="C27" s="30">
        <v>1</v>
      </c>
      <c r="D27" s="65">
        <f>SUM(E27/E36)</f>
        <v>3.125E-2</v>
      </c>
      <c r="E27" s="30">
        <v>0.5</v>
      </c>
      <c r="F27" s="65" t="e">
        <f>SUM(G27/G36)</f>
        <v>#DIV/0!</v>
      </c>
      <c r="G27" s="30"/>
      <c r="H27" s="65"/>
      <c r="I27" s="71"/>
      <c r="J27" s="75">
        <f t="shared" si="0"/>
        <v>1.5</v>
      </c>
      <c r="K27" s="76">
        <f>SUM(J27/J36)</f>
        <v>4.4117647058823532E-2</v>
      </c>
      <c r="L27" s="2">
        <f>SUM(J27,'Quatity 2  IM'!J27,'Quantity 1'!J27,Bedrock!J27)</f>
        <v>8</v>
      </c>
      <c r="M27" s="86">
        <f>SUM(L27/L36)</f>
        <v>3.1746031746031744E-2</v>
      </c>
    </row>
    <row r="28" spans="1:13" x14ac:dyDescent="0.2">
      <c r="A28" s="35" t="s">
        <v>49</v>
      </c>
      <c r="B28" s="65">
        <f>SUM(C28/C36)</f>
        <v>5.5555555555555552E-2</v>
      </c>
      <c r="C28" s="30">
        <v>1</v>
      </c>
      <c r="D28" s="65">
        <f>SUM(E28/E36)</f>
        <v>3.125E-2</v>
      </c>
      <c r="E28" s="30">
        <v>0.5</v>
      </c>
      <c r="F28" s="65" t="e">
        <f>SUM(G28/G36)</f>
        <v>#DIV/0!</v>
      </c>
      <c r="G28" s="30"/>
      <c r="H28" s="65"/>
      <c r="I28" s="71"/>
      <c r="J28" s="75">
        <f t="shared" si="0"/>
        <v>1.5</v>
      </c>
      <c r="K28" s="76">
        <f>SUM(J28/J36)</f>
        <v>4.4117647058823532E-2</v>
      </c>
      <c r="L28" s="2">
        <f>SUM(J28,'Quatity 2  IM'!J28,'Quantity 1'!J28,Bedrock!J28)</f>
        <v>9</v>
      </c>
      <c r="M28" s="86">
        <f>SUM(L28/L36)</f>
        <v>3.5714285714285712E-2</v>
      </c>
    </row>
    <row r="29" spans="1:13" ht="17" thickBot="1" x14ac:dyDescent="0.25">
      <c r="A29" s="36" t="s">
        <v>50</v>
      </c>
      <c r="B29" s="66">
        <f>SUM(C29/C36)</f>
        <v>5.5555555555555552E-2</v>
      </c>
      <c r="C29" s="33">
        <v>1</v>
      </c>
      <c r="D29" s="66">
        <f>SUM(E29/E36)</f>
        <v>3.125E-2</v>
      </c>
      <c r="E29" s="28">
        <v>0.5</v>
      </c>
      <c r="F29" s="66" t="e">
        <f>SUM(G29/G36)</f>
        <v>#DIV/0!</v>
      </c>
      <c r="G29" s="33"/>
      <c r="H29" s="66"/>
      <c r="I29" s="72"/>
      <c r="J29" s="77">
        <f t="shared" si="0"/>
        <v>1.5</v>
      </c>
      <c r="K29" s="80">
        <f>SUM(J29/J36)</f>
        <v>4.4117647058823532E-2</v>
      </c>
      <c r="L29" s="78">
        <f>SUM(J29,'Quatity 2  IM'!J29,'Quantity 1'!J29,Bedrock!J29)</f>
        <v>9.5</v>
      </c>
      <c r="M29" s="135">
        <f>SUM(L29/L36)</f>
        <v>3.7698412698412696E-2</v>
      </c>
    </row>
    <row r="30" spans="1:13" ht="17" thickTop="1" x14ac:dyDescent="0.2">
      <c r="A30" s="34" t="s">
        <v>78</v>
      </c>
      <c r="B30" s="64">
        <f>SUM(C30/C36)</f>
        <v>0</v>
      </c>
      <c r="C30" s="46"/>
      <c r="D30" s="64">
        <f>SUM(E30/E36)</f>
        <v>0</v>
      </c>
      <c r="E30" s="46"/>
      <c r="F30" s="64" t="e">
        <f>SUM(G30/G36)</f>
        <v>#DIV/0!</v>
      </c>
      <c r="G30" s="46"/>
      <c r="H30" s="64"/>
      <c r="I30" s="70"/>
      <c r="J30" s="75">
        <f t="shared" si="0"/>
        <v>0</v>
      </c>
      <c r="K30" s="76">
        <f>SUM(J30/J36)</f>
        <v>0</v>
      </c>
      <c r="L30" s="2">
        <f>SUM(J30,'Quatity 2  IM'!J30,'Quantity 1'!J30,Bedrock!J30)</f>
        <v>5</v>
      </c>
      <c r="M30" s="86">
        <f>SUM(L30/L36)</f>
        <v>1.984126984126984E-2</v>
      </c>
    </row>
    <row r="31" spans="1:13" ht="17" thickBot="1" x14ac:dyDescent="0.25">
      <c r="A31" s="36" t="s">
        <v>53</v>
      </c>
      <c r="B31" s="66">
        <f>SUM(C31/C36)</f>
        <v>5.5555555555555552E-2</v>
      </c>
      <c r="C31" s="33">
        <v>1</v>
      </c>
      <c r="D31" s="66">
        <f>SUM(E31/E36)</f>
        <v>6.25E-2</v>
      </c>
      <c r="E31" s="33">
        <v>1</v>
      </c>
      <c r="F31" s="66" t="e">
        <f>SUM(G31/G36)</f>
        <v>#DIV/0!</v>
      </c>
      <c r="G31" s="33"/>
      <c r="H31" s="66"/>
      <c r="I31" s="72"/>
      <c r="J31" s="75">
        <f t="shared" si="0"/>
        <v>2</v>
      </c>
      <c r="K31" s="80">
        <f>SUM(J31/J36)</f>
        <v>5.8823529411764705E-2</v>
      </c>
      <c r="L31" s="78">
        <f>SUM(J31,'Quatity 2  IM'!J31,'Quantity 1'!J31,Bedrock!J31)</f>
        <v>11</v>
      </c>
      <c r="M31" s="135">
        <f>SUM(L31/L36)</f>
        <v>4.3650793650793648E-2</v>
      </c>
    </row>
    <row r="32" spans="1:13" ht="17" thickTop="1" x14ac:dyDescent="0.2">
      <c r="A32" s="29" t="s">
        <v>59</v>
      </c>
      <c r="B32" s="156">
        <f>SUM(C32/C36)</f>
        <v>5.5555555555555552E-2</v>
      </c>
      <c r="C32" s="157">
        <v>1</v>
      </c>
      <c r="D32" s="156">
        <f>SUM(E32/E36)</f>
        <v>0</v>
      </c>
      <c r="E32" s="157"/>
      <c r="F32" s="156" t="e">
        <f>SUM(G32/G36)</f>
        <v>#DIV/0!</v>
      </c>
      <c r="G32" s="157"/>
      <c r="H32" s="156"/>
      <c r="I32" s="46"/>
      <c r="J32" s="133">
        <f t="shared" si="0"/>
        <v>1</v>
      </c>
      <c r="K32" s="76">
        <f>SUM(J32/J36)</f>
        <v>2.9411764705882353E-2</v>
      </c>
      <c r="L32" s="2">
        <f>SUM(J32,'Quatity 2  IM'!J32,'Quantity 1'!J32,Bedrock!J32)</f>
        <v>11</v>
      </c>
      <c r="M32" s="86">
        <f>SUM(L32/L36)</f>
        <v>4.3650793650793648E-2</v>
      </c>
    </row>
    <row r="33" spans="1:13" x14ac:dyDescent="0.2">
      <c r="A33" s="31" t="s">
        <v>62</v>
      </c>
      <c r="B33" s="158">
        <f>SUM(C33/C36)</f>
        <v>0</v>
      </c>
      <c r="C33" s="58"/>
      <c r="D33" s="158">
        <f>SUM(E33/E36)</f>
        <v>6.25E-2</v>
      </c>
      <c r="E33" s="58">
        <v>1</v>
      </c>
      <c r="F33" s="158" t="e">
        <f>SUM(G33/G36)</f>
        <v>#DIV/0!</v>
      </c>
      <c r="G33" s="58"/>
      <c r="H33" s="158"/>
      <c r="I33" s="30"/>
      <c r="J33" s="75">
        <f t="shared" si="0"/>
        <v>1</v>
      </c>
      <c r="K33" s="76">
        <f>SUM(J33/J36)</f>
        <v>2.9411764705882353E-2</v>
      </c>
      <c r="L33" s="2">
        <f>SUM(J33,'Quatity 2  IM'!J33,'Quantity 1'!J33,Bedrock!J33)</f>
        <v>7</v>
      </c>
      <c r="M33" s="86">
        <f>SUM(L33/L36)</f>
        <v>2.7777777777777776E-2</v>
      </c>
    </row>
    <row r="34" spans="1:13" x14ac:dyDescent="0.2">
      <c r="A34" s="31" t="s">
        <v>107</v>
      </c>
      <c r="B34" s="158">
        <f>SUM(C34/C36)</f>
        <v>5.5555555555555552E-2</v>
      </c>
      <c r="C34" s="58">
        <v>1</v>
      </c>
      <c r="D34" s="158">
        <f>SUM(E34/E36)</f>
        <v>6.25E-2</v>
      </c>
      <c r="E34" s="159">
        <v>1</v>
      </c>
      <c r="F34" s="158" t="e">
        <f>SUM(G34/G36)</f>
        <v>#DIV/0!</v>
      </c>
      <c r="G34" s="58"/>
      <c r="H34" s="158"/>
      <c r="I34" s="30"/>
      <c r="J34" s="75">
        <f t="shared" si="0"/>
        <v>2</v>
      </c>
      <c r="K34" s="76">
        <f>SUM(J34/J36)</f>
        <v>5.8823529411764705E-2</v>
      </c>
      <c r="L34" s="2">
        <f>SUM(J34,'Quatity 2  IM'!J34,'Quantity 1'!J34,Bedrock!J34)</f>
        <v>9</v>
      </c>
      <c r="M34" s="86">
        <f>SUM(L34/L36)</f>
        <v>3.5714285714285712E-2</v>
      </c>
    </row>
    <row r="35" spans="1:13" ht="17" thickBot="1" x14ac:dyDescent="0.25">
      <c r="A35" s="32" t="s">
        <v>81</v>
      </c>
      <c r="B35" s="160">
        <f>SUM(C35/C36)</f>
        <v>0</v>
      </c>
      <c r="C35" s="60"/>
      <c r="D35" s="160">
        <f>SUM(E35/E36)</f>
        <v>0</v>
      </c>
      <c r="E35" s="60"/>
      <c r="F35" s="160" t="e">
        <f>SUM(G35/G36)</f>
        <v>#DIV/0!</v>
      </c>
      <c r="G35" s="60"/>
      <c r="H35" s="160"/>
      <c r="I35" s="33"/>
      <c r="J35" s="77">
        <f t="shared" si="0"/>
        <v>0</v>
      </c>
      <c r="K35" s="80">
        <f>SUM(J35/J36)</f>
        <v>0</v>
      </c>
      <c r="L35" s="2">
        <f>SUM(J35,'Quatity 2  IM'!J35,'Quantity 1'!J35,Bedrock!J35)</f>
        <v>0</v>
      </c>
      <c r="M35" s="135">
        <f>SUM(L35/L36)</f>
        <v>0</v>
      </c>
    </row>
    <row r="36" spans="1:13" s="1" customFormat="1" ht="18" thickTop="1" thickBot="1" x14ac:dyDescent="0.25">
      <c r="A36" s="138" t="s">
        <v>99</v>
      </c>
      <c r="B36" s="139"/>
      <c r="C36" s="140">
        <f>SUM(C13:C35)</f>
        <v>18</v>
      </c>
      <c r="D36" s="139"/>
      <c r="E36" s="140">
        <f>SUM(E13:E35)</f>
        <v>16</v>
      </c>
      <c r="F36" s="139"/>
      <c r="G36" s="140">
        <f>SUM(G13:G35)</f>
        <v>0</v>
      </c>
      <c r="H36" s="141"/>
      <c r="I36" s="167">
        <f>SUM(I13:I35)</f>
        <v>0</v>
      </c>
      <c r="J36" s="83">
        <f>SUM(A36,C36,E36,G36,I36)</f>
        <v>34</v>
      </c>
      <c r="K36" s="154">
        <f>SUM(J36/J36)</f>
        <v>1</v>
      </c>
      <c r="L36" s="143">
        <f>SUM(L13:L35)</f>
        <v>252</v>
      </c>
      <c r="M36" s="144">
        <f>SUM(L36/L36)</f>
        <v>1</v>
      </c>
    </row>
    <row r="37" spans="1:13" ht="18" thickTop="1" thickBot="1" x14ac:dyDescent="0.25">
      <c r="A37" s="278"/>
      <c r="B37" s="279"/>
      <c r="C37" s="279"/>
      <c r="D37" s="279"/>
      <c r="E37" s="279"/>
      <c r="F37" s="279"/>
      <c r="G37" s="279"/>
      <c r="H37" s="279"/>
      <c r="I37" s="279"/>
      <c r="J37" s="256" t="s">
        <v>167</v>
      </c>
      <c r="K37" s="257"/>
      <c r="L37" s="257"/>
      <c r="M37" s="258"/>
    </row>
    <row r="38" spans="1:13" ht="17" thickTop="1" x14ac:dyDescent="0.2">
      <c r="A38" s="35" t="s">
        <v>100</v>
      </c>
      <c r="B38" s="31"/>
      <c r="C38" s="52">
        <f>SUM('Quatity 2  IM'!I38*0.1)+('Quatity 2  IM'!I38)</f>
        <v>0</v>
      </c>
      <c r="D38" s="31"/>
      <c r="E38" s="52">
        <f>SUM(C38*0.9)</f>
        <v>0</v>
      </c>
      <c r="F38" s="31"/>
      <c r="G38" s="52">
        <f>SUM(E38)</f>
        <v>0</v>
      </c>
      <c r="H38" s="37"/>
      <c r="I38" s="73">
        <f>SUM(G38)</f>
        <v>0</v>
      </c>
      <c r="J38" s="252" t="s">
        <v>161</v>
      </c>
      <c r="K38" s="253"/>
      <c r="L38" s="254" t="s">
        <v>162</v>
      </c>
      <c r="M38" s="255"/>
    </row>
    <row r="39" spans="1:13" ht="17" thickBot="1" x14ac:dyDescent="0.25">
      <c r="A39" s="36" t="s">
        <v>20</v>
      </c>
      <c r="B39" s="276" t="s">
        <v>16</v>
      </c>
      <c r="C39" s="277"/>
      <c r="D39" s="274" t="s">
        <v>281</v>
      </c>
      <c r="E39" s="275"/>
      <c r="F39" s="276"/>
      <c r="G39" s="277"/>
      <c r="H39" s="276"/>
      <c r="I39" s="318"/>
      <c r="J39" s="244">
        <f>SUM(C38,E38,G38,I38)</f>
        <v>0</v>
      </c>
      <c r="K39" s="245"/>
      <c r="L39" s="245">
        <f>SUM(J39,'Quatity 2  IM'!J39:K39,'Quantity 1'!J39:K39,Bedrock!J39)</f>
        <v>0</v>
      </c>
      <c r="M39" s="259"/>
    </row>
    <row r="40" spans="1:13" ht="17" thickTop="1" x14ac:dyDescent="0.2">
      <c r="J40" s="1"/>
      <c r="K40" s="1"/>
      <c r="L40" s="1"/>
      <c r="M40" s="1"/>
    </row>
    <row r="41" spans="1:13" x14ac:dyDescent="0.2">
      <c r="J41" s="1"/>
      <c r="K41" s="1"/>
      <c r="L41" s="1"/>
      <c r="M41" s="1"/>
    </row>
  </sheetData>
  <mergeCells count="36">
    <mergeCell ref="A37:I37"/>
    <mergeCell ref="B39:C39"/>
    <mergeCell ref="D39:E39"/>
    <mergeCell ref="F39:G39"/>
    <mergeCell ref="H39:I39"/>
    <mergeCell ref="B10:C10"/>
    <mergeCell ref="D10:E10"/>
    <mergeCell ref="F10:G10"/>
    <mergeCell ref="H10:I10"/>
    <mergeCell ref="B11:C11"/>
    <mergeCell ref="D11:E11"/>
    <mergeCell ref="F11:G11"/>
    <mergeCell ref="H11:I11"/>
    <mergeCell ref="A1:M1"/>
    <mergeCell ref="I2:M2"/>
    <mergeCell ref="I3:M3"/>
    <mergeCell ref="I4:M4"/>
    <mergeCell ref="A5:A9"/>
    <mergeCell ref="B5:M5"/>
    <mergeCell ref="B6:M6"/>
    <mergeCell ref="B7:M7"/>
    <mergeCell ref="B8:M9"/>
    <mergeCell ref="D4:E4"/>
    <mergeCell ref="F4:H4"/>
    <mergeCell ref="B2:E2"/>
    <mergeCell ref="F2:H2"/>
    <mergeCell ref="B3:E3"/>
    <mergeCell ref="F3:H3"/>
    <mergeCell ref="J10:M10"/>
    <mergeCell ref="J11:K11"/>
    <mergeCell ref="L11:M11"/>
    <mergeCell ref="J39:K39"/>
    <mergeCell ref="J37:M37"/>
    <mergeCell ref="J38:K38"/>
    <mergeCell ref="L38:M38"/>
    <mergeCell ref="L39:M39"/>
  </mergeCells>
  <printOptions horizontalCentered="1" verticalCentered="1"/>
  <pageMargins left="0.7" right="0.7" top="0.75" bottom="0.75" header="0.3" footer="0.3"/>
  <pageSetup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48D5-BEC4-6746-BAA3-A00ABFD02F0D}">
  <sheetPr>
    <pageSetUpPr fitToPage="1"/>
  </sheetPr>
  <dimension ref="A1:M41"/>
  <sheetViews>
    <sheetView topLeftCell="A7" zoomScale="125" zoomScaleNormal="213" workbookViewId="0">
      <selection activeCell="O34" sqref="O34"/>
    </sheetView>
  </sheetViews>
  <sheetFormatPr baseColWidth="10" defaultColWidth="11" defaultRowHeight="16" x14ac:dyDescent="0.2"/>
  <cols>
    <col min="1" max="1" width="12" customWidth="1"/>
    <col min="7" max="7" width="10.83203125" customWidth="1"/>
    <col min="8" max="8" width="11.6640625" customWidth="1"/>
    <col min="10" max="11" width="5.83203125" customWidth="1"/>
    <col min="12" max="12" width="6.6640625" style="89" customWidth="1"/>
    <col min="13" max="13" width="7.33203125" customWidth="1"/>
  </cols>
  <sheetData>
    <row r="1" spans="1:13" ht="18" thickTop="1" thickBot="1" x14ac:dyDescent="0.25">
      <c r="A1" s="227" t="s">
        <v>277</v>
      </c>
      <c r="B1" s="228"/>
      <c r="C1" s="228"/>
      <c r="D1" s="228"/>
      <c r="E1" s="228"/>
      <c r="F1" s="228"/>
      <c r="G1" s="228"/>
      <c r="H1" s="228"/>
      <c r="I1" s="229"/>
    </row>
    <row r="2" spans="1:13" ht="17" thickTop="1" x14ac:dyDescent="0.2">
      <c r="A2" s="24" t="s">
        <v>84</v>
      </c>
      <c r="B2" s="289"/>
      <c r="C2" s="290"/>
      <c r="D2" s="290"/>
      <c r="E2" s="290"/>
      <c r="F2" s="322" t="s">
        <v>89</v>
      </c>
      <c r="G2" s="323"/>
      <c r="H2" s="324"/>
      <c r="I2" s="26" t="s">
        <v>151</v>
      </c>
    </row>
    <row r="3" spans="1:13" s="6" customFormat="1" ht="17" customHeight="1" x14ac:dyDescent="0.2">
      <c r="A3" s="23" t="s">
        <v>85</v>
      </c>
      <c r="B3" s="292" t="s">
        <v>140</v>
      </c>
      <c r="C3" s="238"/>
      <c r="D3" s="238"/>
      <c r="E3" s="238"/>
      <c r="F3" s="319" t="s">
        <v>169</v>
      </c>
      <c r="G3" s="320"/>
      <c r="H3" s="321"/>
      <c r="I3" s="27">
        <v>20</v>
      </c>
      <c r="L3" s="90"/>
    </row>
    <row r="4" spans="1:13" s="6" customFormat="1" ht="17" customHeight="1" x14ac:dyDescent="0.2">
      <c r="A4" s="23" t="s">
        <v>86</v>
      </c>
      <c r="B4" s="22" t="s">
        <v>19</v>
      </c>
      <c r="C4" s="20" t="s">
        <v>87</v>
      </c>
      <c r="D4" s="238" t="s">
        <v>168</v>
      </c>
      <c r="E4" s="238"/>
      <c r="F4" s="319" t="s">
        <v>153</v>
      </c>
      <c r="G4" s="320"/>
      <c r="H4" s="321"/>
      <c r="I4" s="25">
        <v>5</v>
      </c>
      <c r="L4" s="90"/>
    </row>
    <row r="5" spans="1:13" x14ac:dyDescent="0.2">
      <c r="A5" s="242" t="s">
        <v>14</v>
      </c>
      <c r="B5" s="325"/>
      <c r="C5" s="326"/>
      <c r="D5" s="326"/>
      <c r="E5" s="326"/>
      <c r="F5" s="326"/>
      <c r="G5" s="326"/>
      <c r="H5" s="326"/>
      <c r="I5" s="327"/>
    </row>
    <row r="6" spans="1:13" x14ac:dyDescent="0.2">
      <c r="A6" s="242"/>
      <c r="B6" s="233"/>
      <c r="C6" s="234"/>
      <c r="D6" s="234"/>
      <c r="E6" s="234"/>
      <c r="F6" s="234"/>
      <c r="G6" s="234"/>
      <c r="H6" s="234"/>
      <c r="I6" s="235"/>
    </row>
    <row r="7" spans="1:13" x14ac:dyDescent="0.2">
      <c r="A7" s="242"/>
      <c r="B7" s="233"/>
      <c r="C7" s="307"/>
      <c r="D7" s="307"/>
      <c r="E7" s="307"/>
      <c r="F7" s="307"/>
      <c r="G7" s="307"/>
      <c r="H7" s="307"/>
      <c r="I7" s="308"/>
    </row>
    <row r="8" spans="1:13" x14ac:dyDescent="0.2">
      <c r="A8" s="242"/>
      <c r="B8" s="233"/>
      <c r="C8" s="234"/>
      <c r="D8" s="234"/>
      <c r="E8" s="234"/>
      <c r="F8" s="234"/>
      <c r="G8" s="234"/>
      <c r="H8" s="234"/>
      <c r="I8" s="235"/>
    </row>
    <row r="9" spans="1:13" ht="17" thickBot="1" x14ac:dyDescent="0.25">
      <c r="A9" s="243"/>
      <c r="B9" s="268"/>
      <c r="C9" s="269"/>
      <c r="D9" s="269"/>
      <c r="E9" s="269"/>
      <c r="F9" s="269"/>
      <c r="G9" s="269"/>
      <c r="H9" s="269"/>
      <c r="I9" s="270"/>
    </row>
    <row r="10" spans="1:13" ht="18" thickTop="1" thickBot="1" x14ac:dyDescent="0.25">
      <c r="A10" s="41"/>
      <c r="B10" s="328" t="s">
        <v>92</v>
      </c>
      <c r="C10" s="328"/>
      <c r="D10" s="328" t="s">
        <v>93</v>
      </c>
      <c r="E10" s="328"/>
      <c r="F10" s="328" t="s">
        <v>97</v>
      </c>
      <c r="G10" s="328"/>
      <c r="H10" s="328" t="s">
        <v>103</v>
      </c>
      <c r="I10" s="328"/>
      <c r="J10" s="334" t="s">
        <v>165</v>
      </c>
      <c r="K10" s="335"/>
      <c r="L10" s="335"/>
      <c r="M10" s="336"/>
    </row>
    <row r="11" spans="1:13" ht="17" thickTop="1" x14ac:dyDescent="0.2">
      <c r="A11" s="34" t="s">
        <v>104</v>
      </c>
      <c r="B11" s="271" t="s">
        <v>19</v>
      </c>
      <c r="C11" s="272"/>
      <c r="D11" s="271"/>
      <c r="E11" s="272"/>
      <c r="F11" s="271"/>
      <c r="G11" s="272"/>
      <c r="H11" s="273"/>
      <c r="I11" s="272"/>
      <c r="J11" s="249" t="s">
        <v>161</v>
      </c>
      <c r="K11" s="250"/>
      <c r="L11" s="250" t="s">
        <v>162</v>
      </c>
      <c r="M11" s="251"/>
    </row>
    <row r="12" spans="1:13" ht="17" thickBot="1" x14ac:dyDescent="0.25">
      <c r="A12" s="42" t="s">
        <v>98</v>
      </c>
      <c r="B12" s="43" t="s">
        <v>106</v>
      </c>
      <c r="C12" s="44" t="s">
        <v>94</v>
      </c>
      <c r="D12" s="43" t="s">
        <v>106</v>
      </c>
      <c r="E12" s="44" t="s">
        <v>94</v>
      </c>
      <c r="F12" s="43" t="s">
        <v>106</v>
      </c>
      <c r="G12" s="44" t="s">
        <v>94</v>
      </c>
      <c r="H12" s="45" t="s">
        <v>106</v>
      </c>
      <c r="I12" s="44" t="s">
        <v>94</v>
      </c>
      <c r="J12" s="77" t="s">
        <v>94</v>
      </c>
      <c r="K12" s="80" t="s">
        <v>166</v>
      </c>
      <c r="L12" s="91" t="s">
        <v>94</v>
      </c>
      <c r="M12" s="79" t="s">
        <v>166</v>
      </c>
    </row>
    <row r="13" spans="1:13" ht="17" thickTop="1" x14ac:dyDescent="0.2">
      <c r="A13" s="34" t="s">
        <v>95</v>
      </c>
      <c r="B13" s="29"/>
      <c r="C13" s="46"/>
      <c r="D13" s="29"/>
      <c r="E13" s="46"/>
      <c r="F13" s="29"/>
      <c r="G13" s="46"/>
      <c r="H13" s="47"/>
      <c r="I13" s="46"/>
      <c r="J13" s="75">
        <f>SUM(A13,C13,E13,G13,I13)</f>
        <v>0</v>
      </c>
      <c r="K13" s="76" t="e">
        <f>SUM(J13/J36)</f>
        <v>#DIV/0!</v>
      </c>
      <c r="L13" s="92"/>
      <c r="M13" s="86"/>
    </row>
    <row r="14" spans="1:13" x14ac:dyDescent="0.2">
      <c r="A14" s="35" t="s">
        <v>28</v>
      </c>
      <c r="B14" s="31"/>
      <c r="C14" s="30"/>
      <c r="D14" s="31"/>
      <c r="E14" s="30"/>
      <c r="F14" s="31"/>
      <c r="G14" s="30"/>
      <c r="H14" s="37"/>
      <c r="I14" s="30"/>
      <c r="J14" s="75">
        <f t="shared" ref="J14:J35" si="0">SUM(A14,C14,E14,G14,I14)</f>
        <v>0</v>
      </c>
      <c r="K14" s="76" t="e">
        <f>SUM(J14/J36)</f>
        <v>#DIV/0!</v>
      </c>
      <c r="L14" s="92"/>
      <c r="M14" s="86"/>
    </row>
    <row r="15" spans="1:13" x14ac:dyDescent="0.2">
      <c r="A15" s="35" t="s">
        <v>30</v>
      </c>
      <c r="B15" s="31"/>
      <c r="C15" s="30"/>
      <c r="D15" s="31"/>
      <c r="E15" s="30"/>
      <c r="F15" s="31"/>
      <c r="G15" s="30"/>
      <c r="H15" s="37"/>
      <c r="I15" s="30"/>
      <c r="J15" s="75">
        <f t="shared" si="0"/>
        <v>0</v>
      </c>
      <c r="K15" s="76" t="e">
        <f>SUM(J15/J36)</f>
        <v>#DIV/0!</v>
      </c>
      <c r="L15" s="92"/>
      <c r="M15" s="86"/>
    </row>
    <row r="16" spans="1:13" x14ac:dyDescent="0.2">
      <c r="A16" s="35" t="s">
        <v>32</v>
      </c>
      <c r="B16" s="31"/>
      <c r="C16" s="30"/>
      <c r="D16" s="31"/>
      <c r="E16" s="30"/>
      <c r="F16" s="31"/>
      <c r="G16" s="30"/>
      <c r="H16" s="37"/>
      <c r="I16" s="30"/>
      <c r="J16" s="75">
        <f t="shared" si="0"/>
        <v>0</v>
      </c>
      <c r="K16" s="76" t="e">
        <f>SUM(J16/J36)</f>
        <v>#DIV/0!</v>
      </c>
      <c r="L16" s="92"/>
      <c r="M16" s="86"/>
    </row>
    <row r="17" spans="1:13" x14ac:dyDescent="0.2">
      <c r="A17" s="35" t="s">
        <v>96</v>
      </c>
      <c r="B17" s="31"/>
      <c r="C17" s="30"/>
      <c r="D17" s="31"/>
      <c r="E17" s="30"/>
      <c r="F17" s="31"/>
      <c r="G17" s="30"/>
      <c r="H17" s="37"/>
      <c r="I17" s="30"/>
      <c r="J17" s="75">
        <f t="shared" si="0"/>
        <v>0</v>
      </c>
      <c r="K17" s="76" t="e">
        <f>SUM(J17/J36)</f>
        <v>#DIV/0!</v>
      </c>
      <c r="L17" s="92"/>
      <c r="M17" s="86"/>
    </row>
    <row r="18" spans="1:13" x14ac:dyDescent="0.2">
      <c r="A18" s="35" t="s">
        <v>34</v>
      </c>
      <c r="B18" s="31"/>
      <c r="C18" s="30"/>
      <c r="D18" s="31"/>
      <c r="E18" s="30"/>
      <c r="F18" s="31"/>
      <c r="G18" s="30"/>
      <c r="H18" s="37"/>
      <c r="I18" s="30"/>
      <c r="J18" s="75">
        <f t="shared" si="0"/>
        <v>0</v>
      </c>
      <c r="K18" s="76" t="e">
        <f>SUM(J18/J36)</f>
        <v>#DIV/0!</v>
      </c>
      <c r="L18" s="92"/>
      <c r="M18" s="86"/>
    </row>
    <row r="19" spans="1:13" x14ac:dyDescent="0.2">
      <c r="A19" s="35" t="s">
        <v>35</v>
      </c>
      <c r="B19" s="31"/>
      <c r="C19" s="30"/>
      <c r="D19" s="31"/>
      <c r="E19" s="30"/>
      <c r="F19" s="31"/>
      <c r="G19" s="30"/>
      <c r="H19" s="37"/>
      <c r="I19" s="30"/>
      <c r="J19" s="75">
        <f t="shared" si="0"/>
        <v>0</v>
      </c>
      <c r="K19" s="76" t="e">
        <f>SUM(J19/J36)</f>
        <v>#DIV/0!</v>
      </c>
      <c r="L19" s="92"/>
      <c r="M19" s="86"/>
    </row>
    <row r="20" spans="1:13" x14ac:dyDescent="0.2">
      <c r="A20" s="35" t="s">
        <v>143</v>
      </c>
      <c r="B20" s="31"/>
      <c r="C20" s="30"/>
      <c r="D20" s="31"/>
      <c r="E20" s="30"/>
      <c r="F20" s="31"/>
      <c r="G20" s="30"/>
      <c r="H20" s="37"/>
      <c r="I20" s="30"/>
      <c r="J20" s="75">
        <f t="shared" si="0"/>
        <v>0</v>
      </c>
      <c r="K20" s="76" t="e">
        <f>SUM(J20/J36)</f>
        <v>#DIV/0!</v>
      </c>
      <c r="L20" s="92"/>
      <c r="M20" s="86"/>
    </row>
    <row r="21" spans="1:13" x14ac:dyDescent="0.2">
      <c r="A21" s="35" t="s">
        <v>37</v>
      </c>
      <c r="B21" s="31"/>
      <c r="C21" s="30"/>
      <c r="D21" s="31"/>
      <c r="E21" s="30"/>
      <c r="F21" s="31"/>
      <c r="G21" s="30"/>
      <c r="H21" s="37"/>
      <c r="I21" s="30"/>
      <c r="J21" s="75">
        <f t="shared" si="0"/>
        <v>0</v>
      </c>
      <c r="K21" s="76" t="e">
        <f>SUM(J21/J36)</f>
        <v>#DIV/0!</v>
      </c>
      <c r="L21" s="92"/>
      <c r="M21" s="86"/>
    </row>
    <row r="22" spans="1:13" ht="17" thickBot="1" x14ac:dyDescent="0.25">
      <c r="A22" s="36" t="s">
        <v>39</v>
      </c>
      <c r="B22" s="32"/>
      <c r="C22" s="33"/>
      <c r="D22" s="32"/>
      <c r="E22" s="33"/>
      <c r="F22" s="32"/>
      <c r="G22" s="33"/>
      <c r="H22" s="38"/>
      <c r="I22" s="33"/>
      <c r="J22" s="75">
        <f t="shared" si="0"/>
        <v>0</v>
      </c>
      <c r="K22" s="76" t="e">
        <f>SUM(J22/J36)</f>
        <v>#DIV/0!</v>
      </c>
      <c r="L22" s="92"/>
      <c r="M22" s="86"/>
    </row>
    <row r="23" spans="1:13" ht="17" thickTop="1" x14ac:dyDescent="0.2">
      <c r="A23" s="34" t="s">
        <v>46</v>
      </c>
      <c r="B23" s="29"/>
      <c r="C23" s="46"/>
      <c r="D23" s="29"/>
      <c r="E23" s="46"/>
      <c r="F23" s="29"/>
      <c r="G23" s="46"/>
      <c r="H23" s="47"/>
      <c r="I23" s="46"/>
      <c r="J23" s="75">
        <f t="shared" si="0"/>
        <v>0</v>
      </c>
      <c r="K23" s="76" t="e">
        <f>SUM(J23/J36)</f>
        <v>#DIV/0!</v>
      </c>
      <c r="L23" s="92"/>
      <c r="M23" s="86"/>
    </row>
    <row r="24" spans="1:13" x14ac:dyDescent="0.2">
      <c r="A24" s="35" t="s">
        <v>70</v>
      </c>
      <c r="B24" s="31"/>
      <c r="C24" s="30"/>
      <c r="D24" s="31"/>
      <c r="E24" s="30"/>
      <c r="F24" s="31"/>
      <c r="G24" s="30"/>
      <c r="H24" s="37"/>
      <c r="I24" s="30"/>
      <c r="J24" s="75">
        <f t="shared" si="0"/>
        <v>0</v>
      </c>
      <c r="K24" s="76" t="e">
        <f>SUM(J24/J36)</f>
        <v>#DIV/0!</v>
      </c>
      <c r="L24" s="92"/>
      <c r="M24" s="86"/>
    </row>
    <row r="25" spans="1:13" x14ac:dyDescent="0.2">
      <c r="A25" s="35" t="s">
        <v>141</v>
      </c>
      <c r="B25" s="31"/>
      <c r="C25" s="30"/>
      <c r="D25" s="31"/>
      <c r="E25" s="30"/>
      <c r="F25" s="31"/>
      <c r="G25" s="30"/>
      <c r="H25" s="37"/>
      <c r="I25" s="30"/>
      <c r="J25" s="75">
        <f t="shared" si="0"/>
        <v>0</v>
      </c>
      <c r="K25" s="76" t="e">
        <f>SUM(J25/J36)</f>
        <v>#DIV/0!</v>
      </c>
      <c r="L25" s="92"/>
      <c r="M25" s="86"/>
    </row>
    <row r="26" spans="1:13" x14ac:dyDescent="0.2">
      <c r="A26" s="35" t="s">
        <v>47</v>
      </c>
      <c r="B26" s="31"/>
      <c r="C26" s="30"/>
      <c r="D26" s="31"/>
      <c r="E26" s="30"/>
      <c r="F26" s="31"/>
      <c r="G26" s="30"/>
      <c r="H26" s="37"/>
      <c r="I26" s="30"/>
      <c r="J26" s="75">
        <f t="shared" si="0"/>
        <v>0</v>
      </c>
      <c r="K26" s="76" t="e">
        <f>SUM(J26/J36)</f>
        <v>#DIV/0!</v>
      </c>
      <c r="L26" s="92"/>
      <c r="M26" s="86"/>
    </row>
    <row r="27" spans="1:13" x14ac:dyDescent="0.2">
      <c r="A27" s="35" t="s">
        <v>48</v>
      </c>
      <c r="B27" s="31"/>
      <c r="C27" s="30"/>
      <c r="D27" s="31"/>
      <c r="E27" s="30"/>
      <c r="F27" s="31"/>
      <c r="G27" s="30"/>
      <c r="H27" s="37"/>
      <c r="I27" s="30"/>
      <c r="J27" s="75">
        <f t="shared" si="0"/>
        <v>0</v>
      </c>
      <c r="K27" s="76" t="e">
        <f>SUM(J27/J36)</f>
        <v>#DIV/0!</v>
      </c>
      <c r="L27" s="92"/>
      <c r="M27" s="86"/>
    </row>
    <row r="28" spans="1:13" x14ac:dyDescent="0.2">
      <c r="A28" s="35" t="s">
        <v>49</v>
      </c>
      <c r="B28" s="31"/>
      <c r="C28" s="30"/>
      <c r="D28" s="31"/>
      <c r="E28" s="30"/>
      <c r="F28" s="31"/>
      <c r="G28" s="30"/>
      <c r="H28" s="37"/>
      <c r="I28" s="30"/>
      <c r="J28" s="75">
        <f t="shared" si="0"/>
        <v>0</v>
      </c>
      <c r="K28" s="76" t="e">
        <f>SUM(J28/J36)</f>
        <v>#DIV/0!</v>
      </c>
      <c r="L28" s="92"/>
      <c r="M28" s="86"/>
    </row>
    <row r="29" spans="1:13" ht="17" thickBot="1" x14ac:dyDescent="0.25">
      <c r="A29" s="36" t="s">
        <v>50</v>
      </c>
      <c r="B29" s="32"/>
      <c r="C29" s="33"/>
      <c r="D29" s="32"/>
      <c r="E29" s="28"/>
      <c r="F29" s="32"/>
      <c r="G29" s="33"/>
      <c r="H29" s="38"/>
      <c r="I29" s="33"/>
      <c r="J29" s="75">
        <f t="shared" si="0"/>
        <v>0</v>
      </c>
      <c r="K29" s="76" t="e">
        <f>SUM(J29/J36)</f>
        <v>#DIV/0!</v>
      </c>
      <c r="L29" s="92"/>
      <c r="M29" s="86"/>
    </row>
    <row r="30" spans="1:13" ht="17" thickTop="1" x14ac:dyDescent="0.2">
      <c r="A30" s="34" t="s">
        <v>78</v>
      </c>
      <c r="B30" s="29"/>
      <c r="C30" s="46"/>
      <c r="D30" s="29"/>
      <c r="E30" s="46"/>
      <c r="F30" s="29"/>
      <c r="G30" s="46"/>
      <c r="H30" s="47"/>
      <c r="I30" s="46"/>
      <c r="J30" s="75">
        <f t="shared" si="0"/>
        <v>0</v>
      </c>
      <c r="K30" s="76" t="e">
        <f>SUM(J30/J36)</f>
        <v>#DIV/0!</v>
      </c>
      <c r="L30" s="92"/>
      <c r="M30" s="86"/>
    </row>
    <row r="31" spans="1:13" ht="17" thickBot="1" x14ac:dyDescent="0.25">
      <c r="A31" s="36" t="s">
        <v>53</v>
      </c>
      <c r="B31" s="32"/>
      <c r="C31" s="33"/>
      <c r="D31" s="32"/>
      <c r="E31" s="33"/>
      <c r="F31" s="32"/>
      <c r="G31" s="33"/>
      <c r="H31" s="38"/>
      <c r="I31" s="33"/>
      <c r="J31" s="75">
        <f t="shared" si="0"/>
        <v>0</v>
      </c>
      <c r="K31" s="76" t="e">
        <f>SUM(J31/J36)</f>
        <v>#DIV/0!</v>
      </c>
      <c r="L31" s="92"/>
      <c r="M31" s="86"/>
    </row>
    <row r="32" spans="1:13" ht="17" thickTop="1" x14ac:dyDescent="0.2">
      <c r="A32" s="34" t="s">
        <v>59</v>
      </c>
      <c r="B32" s="29"/>
      <c r="C32" s="46"/>
      <c r="D32" s="29"/>
      <c r="E32" s="46"/>
      <c r="F32" s="29"/>
      <c r="G32" s="46"/>
      <c r="H32" s="47"/>
      <c r="I32" s="46"/>
      <c r="J32" s="75">
        <f t="shared" si="0"/>
        <v>0</v>
      </c>
      <c r="K32" s="76" t="e">
        <f>SUM(J32/J36)</f>
        <v>#DIV/0!</v>
      </c>
      <c r="L32" s="92"/>
      <c r="M32" s="86"/>
    </row>
    <row r="33" spans="1:13" x14ac:dyDescent="0.2">
      <c r="A33" s="35" t="s">
        <v>62</v>
      </c>
      <c r="B33" s="31"/>
      <c r="C33" s="30"/>
      <c r="D33" s="31"/>
      <c r="E33" s="30"/>
      <c r="F33" s="31"/>
      <c r="G33" s="30"/>
      <c r="H33" s="37"/>
      <c r="I33" s="30"/>
      <c r="J33" s="75">
        <f t="shared" si="0"/>
        <v>0</v>
      </c>
      <c r="K33" s="76" t="e">
        <f>SUM(J33/J36)</f>
        <v>#DIV/0!</v>
      </c>
      <c r="L33" s="92"/>
      <c r="M33" s="86"/>
    </row>
    <row r="34" spans="1:13" x14ac:dyDescent="0.2">
      <c r="A34" s="35" t="s">
        <v>107</v>
      </c>
      <c r="B34" s="31"/>
      <c r="C34" s="30"/>
      <c r="D34" s="31"/>
      <c r="E34" s="19"/>
      <c r="F34" s="31"/>
      <c r="G34" s="30"/>
      <c r="H34" s="37"/>
      <c r="I34" s="30"/>
      <c r="J34" s="75">
        <f t="shared" si="0"/>
        <v>0</v>
      </c>
      <c r="K34" s="76" t="e">
        <f>SUM(J34/J36)</f>
        <v>#DIV/0!</v>
      </c>
      <c r="L34" s="92"/>
      <c r="M34" s="86"/>
    </row>
    <row r="35" spans="1:13" x14ac:dyDescent="0.2">
      <c r="A35" s="35" t="s">
        <v>81</v>
      </c>
      <c r="B35" s="31"/>
      <c r="C35" s="30"/>
      <c r="D35" s="31"/>
      <c r="E35" s="30"/>
      <c r="F35" s="31"/>
      <c r="G35" s="30"/>
      <c r="H35" s="37"/>
      <c r="I35" s="30"/>
      <c r="J35" s="75">
        <f t="shared" si="0"/>
        <v>0</v>
      </c>
      <c r="K35" s="76" t="e">
        <f>SUM(J35/J36)</f>
        <v>#DIV/0!</v>
      </c>
      <c r="L35" s="92"/>
      <c r="M35" s="86"/>
    </row>
    <row r="36" spans="1:13" s="1" customFormat="1" ht="17" thickBot="1" x14ac:dyDescent="0.25">
      <c r="A36" s="48" t="s">
        <v>99</v>
      </c>
      <c r="B36" s="49"/>
      <c r="C36" s="50">
        <f>SUM(C13:C35)</f>
        <v>0</v>
      </c>
      <c r="D36" s="49"/>
      <c r="E36" s="50">
        <f>SUM(E13:E35)</f>
        <v>0</v>
      </c>
      <c r="F36" s="49"/>
      <c r="G36" s="50">
        <f>SUM(G13:G35)</f>
        <v>0</v>
      </c>
      <c r="H36" s="51"/>
      <c r="I36" s="50">
        <f>SUM(I13:I35)</f>
        <v>0</v>
      </c>
      <c r="J36" s="74">
        <f>SUM(A36,C36,E36,G36,I36)</f>
        <v>0</v>
      </c>
      <c r="K36" s="76" t="e">
        <f>SUM(J36/J36)</f>
        <v>#DIV/0!</v>
      </c>
      <c r="L36" s="92"/>
      <c r="M36" s="86"/>
    </row>
    <row r="37" spans="1:13" ht="18" thickTop="1" thickBot="1" x14ac:dyDescent="0.25">
      <c r="A37" s="329"/>
      <c r="B37" s="330"/>
      <c r="C37" s="330"/>
      <c r="D37" s="330"/>
      <c r="E37" s="330"/>
      <c r="F37" s="330"/>
      <c r="G37" s="330"/>
      <c r="H37" s="330"/>
      <c r="I37" s="331"/>
      <c r="J37" s="227" t="s">
        <v>167</v>
      </c>
      <c r="K37" s="228"/>
      <c r="L37" s="228"/>
      <c r="M37" s="229"/>
    </row>
    <row r="38" spans="1:13" ht="17" thickTop="1" x14ac:dyDescent="0.2">
      <c r="A38" s="35" t="s">
        <v>100</v>
      </c>
      <c r="B38" s="31"/>
      <c r="C38" s="52"/>
      <c r="D38" s="31"/>
      <c r="E38" s="52"/>
      <c r="F38" s="31"/>
      <c r="G38" s="30"/>
      <c r="H38" s="37"/>
      <c r="I38" s="30"/>
      <c r="J38" s="252" t="s">
        <v>161</v>
      </c>
      <c r="K38" s="253"/>
      <c r="L38" s="254" t="s">
        <v>162</v>
      </c>
      <c r="M38" s="255"/>
    </row>
    <row r="39" spans="1:13" ht="17" thickBot="1" x14ac:dyDescent="0.25">
      <c r="A39" s="36" t="s">
        <v>20</v>
      </c>
      <c r="B39" s="276"/>
      <c r="C39" s="277"/>
      <c r="D39" s="332"/>
      <c r="E39" s="333"/>
      <c r="F39" s="276"/>
      <c r="G39" s="277"/>
      <c r="H39" s="276"/>
      <c r="I39" s="277"/>
      <c r="J39" s="244">
        <f>SUM(A38,C38,E38,G38,I38)</f>
        <v>0</v>
      </c>
      <c r="K39" s="245"/>
      <c r="L39" s="93"/>
      <c r="M39" s="68"/>
    </row>
    <row r="40" spans="1:13" ht="17" thickTop="1" x14ac:dyDescent="0.2">
      <c r="A40" s="67" t="s">
        <v>163</v>
      </c>
    </row>
    <row r="41" spans="1:13" x14ac:dyDescent="0.2">
      <c r="A41" s="67" t="s">
        <v>94</v>
      </c>
    </row>
  </sheetData>
  <mergeCells count="33">
    <mergeCell ref="J39:K39"/>
    <mergeCell ref="J10:M10"/>
    <mergeCell ref="J11:K11"/>
    <mergeCell ref="L11:M11"/>
    <mergeCell ref="J37:M37"/>
    <mergeCell ref="J38:K38"/>
    <mergeCell ref="L38:M38"/>
    <mergeCell ref="A37:I37"/>
    <mergeCell ref="B39:C39"/>
    <mergeCell ref="D39:E39"/>
    <mergeCell ref="F39:G39"/>
    <mergeCell ref="H39:I39"/>
    <mergeCell ref="B10:C10"/>
    <mergeCell ref="D10:E10"/>
    <mergeCell ref="F10:G10"/>
    <mergeCell ref="H10:I10"/>
    <mergeCell ref="B11:C11"/>
    <mergeCell ref="D11:E11"/>
    <mergeCell ref="F11:G11"/>
    <mergeCell ref="H11:I11"/>
    <mergeCell ref="A5:A9"/>
    <mergeCell ref="B5:I5"/>
    <mergeCell ref="B6:I6"/>
    <mergeCell ref="B7:I7"/>
    <mergeCell ref="B8:I8"/>
    <mergeCell ref="B9:I9"/>
    <mergeCell ref="D4:E4"/>
    <mergeCell ref="F4:H4"/>
    <mergeCell ref="A1:I1"/>
    <mergeCell ref="B2:E2"/>
    <mergeCell ref="F2:H2"/>
    <mergeCell ref="B3:E3"/>
    <mergeCell ref="F3:H3"/>
  </mergeCells>
  <pageMargins left="0.7" right="0.7" top="0.75" bottom="0.75" header="0.3" footer="0.3"/>
  <pageSetup scale="7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12D7-614C-6F41-A57E-6046709B32D0}">
  <sheetPr>
    <pageSetUpPr fitToPage="1"/>
  </sheetPr>
  <dimension ref="A1:I52"/>
  <sheetViews>
    <sheetView zoomScale="174" zoomScaleNormal="150" workbookViewId="0">
      <selection activeCell="G37" sqref="C37:H37"/>
    </sheetView>
  </sheetViews>
  <sheetFormatPr baseColWidth="10" defaultColWidth="11" defaultRowHeight="16" x14ac:dyDescent="0.2"/>
  <cols>
    <col min="1" max="1" width="3.83203125" style="56" customWidth="1"/>
    <col min="2" max="2" width="4.83203125" style="2" customWidth="1"/>
    <col min="3" max="3" width="4.83203125" customWidth="1"/>
    <col min="4" max="4" width="25.83203125" customWidth="1"/>
    <col min="5" max="5" width="4.83203125" customWidth="1"/>
    <col min="6" max="6" width="25.83203125" customWidth="1"/>
  </cols>
  <sheetData>
    <row r="1" spans="1:9" s="11" customFormat="1" ht="14" customHeight="1" thickTop="1" x14ac:dyDescent="0.2">
      <c r="A1" s="361" t="s">
        <v>122</v>
      </c>
      <c r="B1" s="362"/>
      <c r="C1" s="363" t="s">
        <v>88</v>
      </c>
      <c r="D1" s="363"/>
      <c r="E1" s="363" t="s">
        <v>121</v>
      </c>
      <c r="F1" s="363"/>
      <c r="G1" s="359" t="s">
        <v>117</v>
      </c>
      <c r="H1" s="360"/>
    </row>
    <row r="2" spans="1:9" x14ac:dyDescent="0.2">
      <c r="A2" s="343" t="s">
        <v>112</v>
      </c>
      <c r="B2" s="338" t="s">
        <v>136</v>
      </c>
      <c r="C2" s="339"/>
      <c r="D2" s="340"/>
      <c r="E2" s="341" t="s">
        <v>134</v>
      </c>
      <c r="F2" s="341"/>
      <c r="G2" s="346"/>
      <c r="H2" s="347"/>
    </row>
    <row r="3" spans="1:9" ht="16" customHeight="1" x14ac:dyDescent="0.2">
      <c r="A3" s="344"/>
      <c r="B3" s="338" t="s">
        <v>138</v>
      </c>
      <c r="C3" s="339"/>
      <c r="D3" s="340"/>
      <c r="E3" s="341" t="s">
        <v>135</v>
      </c>
      <c r="F3" s="341"/>
      <c r="G3" s="346"/>
      <c r="H3" s="347"/>
    </row>
    <row r="4" spans="1:9" s="6" customFormat="1" ht="14" customHeight="1" x14ac:dyDescent="0.2">
      <c r="A4" s="344"/>
      <c r="B4" s="288" t="s">
        <v>115</v>
      </c>
      <c r="C4" s="357" t="s">
        <v>118</v>
      </c>
      <c r="D4" s="358"/>
      <c r="E4" s="342" t="s">
        <v>119</v>
      </c>
      <c r="F4" s="342"/>
      <c r="G4" s="348" t="s">
        <v>120</v>
      </c>
      <c r="H4" s="349"/>
    </row>
    <row r="5" spans="1:9" s="56" customFormat="1" ht="14" customHeight="1" x14ac:dyDescent="0.2">
      <c r="A5" s="344"/>
      <c r="B5" s="337"/>
      <c r="C5" s="21" t="s">
        <v>116</v>
      </c>
      <c r="D5" s="21" t="s">
        <v>111</v>
      </c>
      <c r="E5" s="21" t="s">
        <v>116</v>
      </c>
      <c r="F5" s="21" t="s">
        <v>111</v>
      </c>
      <c r="G5" s="350"/>
      <c r="H5" s="351"/>
      <c r="I5" s="6"/>
    </row>
    <row r="6" spans="1:9" ht="16" customHeight="1" x14ac:dyDescent="0.2">
      <c r="A6" s="344"/>
      <c r="B6" s="57"/>
      <c r="C6" s="58"/>
      <c r="D6" s="58"/>
      <c r="E6" s="58"/>
      <c r="F6" s="58"/>
      <c r="G6" s="350"/>
      <c r="H6" s="351"/>
    </row>
    <row r="7" spans="1:9" x14ac:dyDescent="0.2">
      <c r="A7" s="344"/>
      <c r="B7" s="57"/>
      <c r="C7" s="58"/>
      <c r="D7" s="58"/>
      <c r="E7" s="58"/>
      <c r="F7" s="58"/>
      <c r="G7" s="350"/>
      <c r="H7" s="351"/>
    </row>
    <row r="8" spans="1:9" x14ac:dyDescent="0.2">
      <c r="A8" s="344"/>
      <c r="B8" s="57"/>
      <c r="C8" s="58"/>
      <c r="D8" s="58"/>
      <c r="E8" s="58"/>
      <c r="F8" s="58"/>
      <c r="G8" s="350"/>
      <c r="H8" s="351"/>
    </row>
    <row r="9" spans="1:9" x14ac:dyDescent="0.2">
      <c r="A9" s="344"/>
      <c r="B9" s="57"/>
      <c r="C9" s="58"/>
      <c r="D9" s="58"/>
      <c r="E9" s="58"/>
      <c r="F9" s="58"/>
      <c r="G9" s="350"/>
      <c r="H9" s="351"/>
    </row>
    <row r="10" spans="1:9" x14ac:dyDescent="0.2">
      <c r="A10" s="344"/>
      <c r="B10" s="57"/>
      <c r="C10" s="58"/>
      <c r="D10" s="58"/>
      <c r="E10" s="58"/>
      <c r="F10" s="58"/>
      <c r="G10" s="350"/>
      <c r="H10" s="351"/>
    </row>
    <row r="11" spans="1:9" ht="17" thickBot="1" x14ac:dyDescent="0.25">
      <c r="A11" s="345"/>
      <c r="B11" s="59"/>
      <c r="C11" s="60"/>
      <c r="D11" s="60"/>
      <c r="E11" s="60"/>
      <c r="F11" s="60"/>
      <c r="G11" s="352"/>
      <c r="H11" s="353"/>
    </row>
    <row r="12" spans="1:9" s="11" customFormat="1" ht="14" customHeight="1" thickTop="1" x14ac:dyDescent="0.2">
      <c r="A12" s="361" t="s">
        <v>122</v>
      </c>
      <c r="B12" s="362"/>
      <c r="C12" s="363" t="s">
        <v>88</v>
      </c>
      <c r="D12" s="363"/>
      <c r="E12" s="363" t="s">
        <v>121</v>
      </c>
      <c r="F12" s="363"/>
      <c r="G12" s="359" t="s">
        <v>117</v>
      </c>
      <c r="H12" s="360"/>
      <c r="I12" s="9"/>
    </row>
    <row r="13" spans="1:9" x14ac:dyDescent="0.2">
      <c r="A13" s="343" t="s">
        <v>155</v>
      </c>
      <c r="B13" s="338" t="s">
        <v>137</v>
      </c>
      <c r="C13" s="339"/>
      <c r="D13" s="340"/>
      <c r="E13" s="341" t="s">
        <v>134</v>
      </c>
      <c r="F13" s="341"/>
      <c r="G13" s="346"/>
      <c r="H13" s="347"/>
      <c r="I13" s="2"/>
    </row>
    <row r="14" spans="1:9" x14ac:dyDescent="0.2">
      <c r="A14" s="344"/>
      <c r="B14" s="338" t="s">
        <v>138</v>
      </c>
      <c r="C14" s="339"/>
      <c r="D14" s="340"/>
      <c r="E14" s="341" t="s">
        <v>135</v>
      </c>
      <c r="F14" s="341"/>
      <c r="G14" s="346"/>
      <c r="H14" s="347"/>
      <c r="I14" s="2"/>
    </row>
    <row r="15" spans="1:9" s="6" customFormat="1" ht="14" customHeight="1" x14ac:dyDescent="0.2">
      <c r="A15" s="344"/>
      <c r="B15" s="288" t="s">
        <v>115</v>
      </c>
      <c r="C15" s="357" t="s">
        <v>118</v>
      </c>
      <c r="D15" s="358"/>
      <c r="E15" s="342" t="s">
        <v>119</v>
      </c>
      <c r="F15" s="342"/>
      <c r="G15" s="342" t="s">
        <v>120</v>
      </c>
      <c r="H15" s="354"/>
      <c r="I15" s="56"/>
    </row>
    <row r="16" spans="1:9" s="6" customFormat="1" ht="14" customHeight="1" x14ac:dyDescent="0.2">
      <c r="A16" s="344"/>
      <c r="B16" s="337"/>
      <c r="C16" s="21" t="s">
        <v>116</v>
      </c>
      <c r="D16" s="21" t="s">
        <v>111</v>
      </c>
      <c r="E16" s="21" t="s">
        <v>116</v>
      </c>
      <c r="F16" s="21" t="s">
        <v>111</v>
      </c>
      <c r="G16" s="350"/>
      <c r="H16" s="351"/>
      <c r="I16" s="56"/>
    </row>
    <row r="17" spans="1:9" ht="16" customHeight="1" x14ac:dyDescent="0.2">
      <c r="A17" s="344"/>
      <c r="B17" s="57"/>
      <c r="C17" s="58"/>
      <c r="D17" s="58"/>
      <c r="E17" s="58"/>
      <c r="F17" s="58"/>
      <c r="G17" s="350"/>
      <c r="H17" s="351"/>
      <c r="I17" s="2"/>
    </row>
    <row r="18" spans="1:9" x14ac:dyDescent="0.2">
      <c r="A18" s="344"/>
      <c r="B18" s="57"/>
      <c r="C18" s="58"/>
      <c r="D18" s="58"/>
      <c r="E18" s="58"/>
      <c r="F18" s="58"/>
      <c r="G18" s="350"/>
      <c r="H18" s="351"/>
      <c r="I18" s="2"/>
    </row>
    <row r="19" spans="1:9" x14ac:dyDescent="0.2">
      <c r="A19" s="344"/>
      <c r="B19" s="57"/>
      <c r="C19" s="58"/>
      <c r="D19" s="58"/>
      <c r="E19" s="58"/>
      <c r="F19" s="58"/>
      <c r="G19" s="350"/>
      <c r="H19" s="351"/>
    </row>
    <row r="20" spans="1:9" x14ac:dyDescent="0.2">
      <c r="A20" s="344"/>
      <c r="B20" s="57"/>
      <c r="C20" s="58"/>
      <c r="D20" s="58"/>
      <c r="E20" s="58"/>
      <c r="F20" s="58"/>
      <c r="G20" s="350"/>
      <c r="H20" s="351"/>
    </row>
    <row r="21" spans="1:9" x14ac:dyDescent="0.2">
      <c r="A21" s="344"/>
      <c r="B21" s="57"/>
      <c r="C21" s="58"/>
      <c r="D21" s="58"/>
      <c r="E21" s="58"/>
      <c r="F21" s="58"/>
      <c r="G21" s="350"/>
      <c r="H21" s="351"/>
    </row>
    <row r="22" spans="1:9" ht="17" thickBot="1" x14ac:dyDescent="0.25">
      <c r="A22" s="345"/>
      <c r="B22" s="59"/>
      <c r="C22" s="60"/>
      <c r="D22" s="60"/>
      <c r="E22" s="60"/>
      <c r="F22" s="60"/>
      <c r="G22" s="352"/>
      <c r="H22" s="353"/>
    </row>
    <row r="23" spans="1:9" s="11" customFormat="1" ht="14" customHeight="1" thickTop="1" x14ac:dyDescent="0.2">
      <c r="A23" s="361" t="s">
        <v>122</v>
      </c>
      <c r="B23" s="362"/>
      <c r="C23" s="363" t="s">
        <v>88</v>
      </c>
      <c r="D23" s="363"/>
      <c r="E23" s="363" t="s">
        <v>121</v>
      </c>
      <c r="F23" s="363"/>
      <c r="G23" s="359" t="s">
        <v>117</v>
      </c>
      <c r="H23" s="360"/>
    </row>
    <row r="24" spans="1:9" x14ac:dyDescent="0.2">
      <c r="A24" s="343" t="s">
        <v>113</v>
      </c>
      <c r="B24" s="338" t="s">
        <v>137</v>
      </c>
      <c r="C24" s="339"/>
      <c r="D24" s="340"/>
      <c r="E24" s="341" t="s">
        <v>134</v>
      </c>
      <c r="F24" s="341"/>
      <c r="G24" s="346"/>
      <c r="H24" s="347"/>
    </row>
    <row r="25" spans="1:9" x14ac:dyDescent="0.2">
      <c r="A25" s="344"/>
      <c r="B25" s="338" t="s">
        <v>138</v>
      </c>
      <c r="C25" s="339"/>
      <c r="D25" s="340"/>
      <c r="E25" s="341" t="s">
        <v>135</v>
      </c>
      <c r="F25" s="341"/>
      <c r="G25" s="346"/>
      <c r="H25" s="347"/>
    </row>
    <row r="26" spans="1:9" s="6" customFormat="1" ht="14" customHeight="1" x14ac:dyDescent="0.2">
      <c r="A26" s="344"/>
      <c r="B26" s="288" t="s">
        <v>115</v>
      </c>
      <c r="C26" s="342" t="s">
        <v>118</v>
      </c>
      <c r="D26" s="342"/>
      <c r="E26" s="342" t="s">
        <v>119</v>
      </c>
      <c r="F26" s="342"/>
      <c r="G26" s="348" t="s">
        <v>120</v>
      </c>
      <c r="H26" s="349"/>
    </row>
    <row r="27" spans="1:9" s="6" customFormat="1" ht="14" customHeight="1" x14ac:dyDescent="0.2">
      <c r="A27" s="344"/>
      <c r="B27" s="337"/>
      <c r="C27" s="21" t="s">
        <v>116</v>
      </c>
      <c r="D27" s="21" t="s">
        <v>111</v>
      </c>
      <c r="E27" s="21" t="s">
        <v>116</v>
      </c>
      <c r="F27" s="21" t="s">
        <v>111</v>
      </c>
      <c r="G27" s="350"/>
      <c r="H27" s="351"/>
    </row>
    <row r="28" spans="1:9" ht="16" customHeight="1" x14ac:dyDescent="0.2">
      <c r="A28" s="344"/>
      <c r="B28" s="57"/>
      <c r="C28" s="58"/>
      <c r="D28" s="58"/>
      <c r="E28" s="58"/>
      <c r="F28" s="58"/>
      <c r="G28" s="350"/>
      <c r="H28" s="351"/>
    </row>
    <row r="29" spans="1:9" x14ac:dyDescent="0.2">
      <c r="A29" s="344"/>
      <c r="B29" s="57"/>
      <c r="C29" s="58"/>
      <c r="D29" s="58"/>
      <c r="E29" s="58"/>
      <c r="F29" s="58"/>
      <c r="G29" s="350"/>
      <c r="H29" s="351"/>
    </row>
    <row r="30" spans="1:9" x14ac:dyDescent="0.2">
      <c r="A30" s="344"/>
      <c r="B30" s="57"/>
      <c r="C30" s="58"/>
      <c r="D30" s="58"/>
      <c r="E30" s="58"/>
      <c r="F30" s="58"/>
      <c r="G30" s="350"/>
      <c r="H30" s="351"/>
    </row>
    <row r="31" spans="1:9" x14ac:dyDescent="0.2">
      <c r="A31" s="344"/>
      <c r="B31" s="57"/>
      <c r="C31" s="58"/>
      <c r="D31" s="58"/>
      <c r="E31" s="58"/>
      <c r="F31" s="58"/>
      <c r="G31" s="350"/>
      <c r="H31" s="351"/>
    </row>
    <row r="32" spans="1:9" x14ac:dyDescent="0.2">
      <c r="A32" s="344"/>
      <c r="B32" s="57"/>
      <c r="C32" s="58"/>
      <c r="D32" s="58"/>
      <c r="E32" s="58"/>
      <c r="F32" s="58"/>
      <c r="G32" s="350"/>
      <c r="H32" s="351"/>
    </row>
    <row r="33" spans="1:8" ht="17" thickBot="1" x14ac:dyDescent="0.25">
      <c r="A33" s="345"/>
      <c r="B33" s="59"/>
      <c r="C33" s="60"/>
      <c r="D33" s="60"/>
      <c r="E33" s="60"/>
      <c r="F33" s="60"/>
      <c r="G33" s="352"/>
      <c r="H33" s="353"/>
    </row>
    <row r="34" spans="1:8" s="1" customFormat="1" ht="14" customHeight="1" thickTop="1" x14ac:dyDescent="0.2">
      <c r="A34" s="364" t="s">
        <v>122</v>
      </c>
      <c r="B34" s="365"/>
      <c r="C34" s="366" t="s">
        <v>88</v>
      </c>
      <c r="D34" s="366"/>
      <c r="E34" s="366" t="s">
        <v>121</v>
      </c>
      <c r="F34" s="366"/>
      <c r="G34" s="355" t="s">
        <v>117</v>
      </c>
      <c r="H34" s="356"/>
    </row>
    <row r="35" spans="1:8" ht="16" customHeight="1" x14ac:dyDescent="0.2">
      <c r="A35" s="343" t="s">
        <v>114</v>
      </c>
      <c r="B35" s="338" t="s">
        <v>137</v>
      </c>
      <c r="C35" s="339"/>
      <c r="D35" s="340"/>
      <c r="E35" s="341" t="s">
        <v>134</v>
      </c>
      <c r="F35" s="341"/>
      <c r="G35" s="346"/>
      <c r="H35" s="347"/>
    </row>
    <row r="36" spans="1:8" x14ac:dyDescent="0.2">
      <c r="A36" s="344"/>
      <c r="B36" s="338" t="s">
        <v>138</v>
      </c>
      <c r="C36" s="339"/>
      <c r="D36" s="340"/>
      <c r="E36" s="341" t="s">
        <v>135</v>
      </c>
      <c r="F36" s="341"/>
      <c r="G36" s="346"/>
      <c r="H36" s="347"/>
    </row>
    <row r="37" spans="1:8" s="6" customFormat="1" ht="14" customHeight="1" x14ac:dyDescent="0.2">
      <c r="A37" s="344"/>
      <c r="B37" s="288" t="s">
        <v>115</v>
      </c>
      <c r="C37" s="357" t="s">
        <v>118</v>
      </c>
      <c r="D37" s="358"/>
      <c r="E37" s="342" t="s">
        <v>119</v>
      </c>
      <c r="F37" s="342"/>
      <c r="G37" s="348" t="s">
        <v>120</v>
      </c>
      <c r="H37" s="349"/>
    </row>
    <row r="38" spans="1:8" s="6" customFormat="1" ht="14" customHeight="1" x14ac:dyDescent="0.2">
      <c r="A38" s="344"/>
      <c r="B38" s="337"/>
      <c r="C38" s="21" t="s">
        <v>116</v>
      </c>
      <c r="D38" s="21" t="s">
        <v>111</v>
      </c>
      <c r="E38" s="21" t="s">
        <v>116</v>
      </c>
      <c r="F38" s="21" t="s">
        <v>111</v>
      </c>
      <c r="G38" s="350"/>
      <c r="H38" s="351"/>
    </row>
    <row r="39" spans="1:8" ht="16" customHeight="1" x14ac:dyDescent="0.2">
      <c r="A39" s="344"/>
      <c r="B39" s="57"/>
      <c r="C39" s="58"/>
      <c r="D39" s="58"/>
      <c r="E39" s="58"/>
      <c r="F39" s="58"/>
      <c r="G39" s="350"/>
      <c r="H39" s="351"/>
    </row>
    <row r="40" spans="1:8" x14ac:dyDescent="0.2">
      <c r="A40" s="344"/>
      <c r="B40" s="57"/>
      <c r="C40" s="58"/>
      <c r="D40" s="58"/>
      <c r="E40" s="58"/>
      <c r="F40" s="58"/>
      <c r="G40" s="350"/>
      <c r="H40" s="351"/>
    </row>
    <row r="41" spans="1:8" x14ac:dyDescent="0.2">
      <c r="A41" s="344"/>
      <c r="B41" s="57"/>
      <c r="C41" s="58"/>
      <c r="D41" s="58"/>
      <c r="E41" s="58"/>
      <c r="F41" s="58"/>
      <c r="G41" s="350"/>
      <c r="H41" s="351"/>
    </row>
    <row r="42" spans="1:8" x14ac:dyDescent="0.2">
      <c r="A42" s="344"/>
      <c r="B42" s="57"/>
      <c r="C42" s="58"/>
      <c r="D42" s="58"/>
      <c r="E42" s="58"/>
      <c r="F42" s="58"/>
      <c r="G42" s="350"/>
      <c r="H42" s="351"/>
    </row>
    <row r="43" spans="1:8" x14ac:dyDescent="0.2">
      <c r="A43" s="344"/>
      <c r="B43" s="57"/>
      <c r="C43" s="58"/>
      <c r="D43" s="58"/>
      <c r="E43" s="58"/>
      <c r="F43" s="58"/>
      <c r="G43" s="350"/>
      <c r="H43" s="351"/>
    </row>
    <row r="44" spans="1:8" ht="17" thickBot="1" x14ac:dyDescent="0.25">
      <c r="A44" s="345"/>
      <c r="B44" s="59"/>
      <c r="C44" s="60"/>
      <c r="D44" s="60"/>
      <c r="E44" s="60"/>
      <c r="F44" s="60"/>
      <c r="G44" s="352"/>
      <c r="H44" s="353"/>
    </row>
    <row r="45" spans="1:8" ht="17" thickTop="1" x14ac:dyDescent="0.2">
      <c r="A45" s="61"/>
      <c r="B45" s="53"/>
      <c r="G45" s="54"/>
      <c r="H45" s="54"/>
    </row>
    <row r="46" spans="1:8" x14ac:dyDescent="0.2">
      <c r="A46" s="61"/>
      <c r="B46" s="53"/>
      <c r="G46" s="54"/>
      <c r="H46" s="54"/>
    </row>
    <row r="47" spans="1:8" x14ac:dyDescent="0.2">
      <c r="A47" s="61"/>
      <c r="B47" s="53"/>
      <c r="G47" s="54"/>
      <c r="H47" s="54"/>
    </row>
    <row r="48" spans="1:8" x14ac:dyDescent="0.2">
      <c r="A48" s="61"/>
      <c r="B48" s="53"/>
      <c r="G48" s="54"/>
      <c r="H48" s="54"/>
    </row>
    <row r="49" spans="1:8" x14ac:dyDescent="0.2">
      <c r="A49" s="61"/>
      <c r="B49" s="53"/>
      <c r="G49" s="54"/>
      <c r="H49" s="54"/>
    </row>
    <row r="50" spans="1:8" x14ac:dyDescent="0.2">
      <c r="A50" s="61"/>
      <c r="B50" s="53"/>
      <c r="G50" s="54"/>
      <c r="H50" s="54"/>
    </row>
    <row r="51" spans="1:8" x14ac:dyDescent="0.2">
      <c r="A51" s="61"/>
      <c r="B51" s="53"/>
      <c r="G51" s="54"/>
      <c r="H51" s="54"/>
    </row>
    <row r="52" spans="1:8" x14ac:dyDescent="0.2">
      <c r="A52" s="62"/>
      <c r="B52" s="55"/>
      <c r="C52" s="55"/>
      <c r="D52" s="55"/>
      <c r="E52" s="55"/>
      <c r="F52" s="55"/>
      <c r="G52" s="55"/>
      <c r="H52" s="55"/>
    </row>
  </sheetData>
  <mergeCells count="60">
    <mergeCell ref="G37:H37"/>
    <mergeCell ref="A23:B23"/>
    <mergeCell ref="C23:D23"/>
    <mergeCell ref="E23:F23"/>
    <mergeCell ref="G23:H23"/>
    <mergeCell ref="C26:D26"/>
    <mergeCell ref="E26:F26"/>
    <mergeCell ref="C37:D37"/>
    <mergeCell ref="E37:F37"/>
    <mergeCell ref="E25:F25"/>
    <mergeCell ref="E36:F36"/>
    <mergeCell ref="B35:D35"/>
    <mergeCell ref="B36:D36"/>
    <mergeCell ref="A34:B34"/>
    <mergeCell ref="C34:D34"/>
    <mergeCell ref="E34:F34"/>
    <mergeCell ref="G1:H1"/>
    <mergeCell ref="A12:B12"/>
    <mergeCell ref="C12:D12"/>
    <mergeCell ref="E12:F12"/>
    <mergeCell ref="G12:H12"/>
    <mergeCell ref="G4:H4"/>
    <mergeCell ref="G5:H11"/>
    <mergeCell ref="E1:F1"/>
    <mergeCell ref="A1:B1"/>
    <mergeCell ref="C1:D1"/>
    <mergeCell ref="C4:D4"/>
    <mergeCell ref="E4:F4"/>
    <mergeCell ref="E3:F3"/>
    <mergeCell ref="A2:A11"/>
    <mergeCell ref="B4:B5"/>
    <mergeCell ref="A13:A22"/>
    <mergeCell ref="A24:A33"/>
    <mergeCell ref="A35:A44"/>
    <mergeCell ref="G2:H3"/>
    <mergeCell ref="G26:H26"/>
    <mergeCell ref="G27:H33"/>
    <mergeCell ref="G24:H25"/>
    <mergeCell ref="G38:H44"/>
    <mergeCell ref="G35:H36"/>
    <mergeCell ref="G15:H15"/>
    <mergeCell ref="G16:H22"/>
    <mergeCell ref="G34:H34"/>
    <mergeCell ref="G13:H14"/>
    <mergeCell ref="E2:F2"/>
    <mergeCell ref="C15:D15"/>
    <mergeCell ref="E35:F35"/>
    <mergeCell ref="E13:F13"/>
    <mergeCell ref="E14:F14"/>
    <mergeCell ref="E24:F24"/>
    <mergeCell ref="B24:D24"/>
    <mergeCell ref="E15:F15"/>
    <mergeCell ref="B26:B27"/>
    <mergeCell ref="B37:B38"/>
    <mergeCell ref="B2:D2"/>
    <mergeCell ref="B3:D3"/>
    <mergeCell ref="B25:D25"/>
    <mergeCell ref="B14:D14"/>
    <mergeCell ref="B13:D13"/>
    <mergeCell ref="B15:B16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Seaso Goals</vt:lpstr>
      <vt:lpstr>Macro Cycle</vt:lpstr>
      <vt:lpstr>Workout Components</vt:lpstr>
      <vt:lpstr>Bedrock</vt:lpstr>
      <vt:lpstr>Quantity 1</vt:lpstr>
      <vt:lpstr>Quatity 2  IM</vt:lpstr>
      <vt:lpstr>Quality</vt:lpstr>
      <vt:lpstr>Blank</vt:lpstr>
      <vt:lpstr>Basic Weekly Outline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Harris</dc:creator>
  <cp:lastModifiedBy>Kyle Harris</cp:lastModifiedBy>
  <cp:lastPrinted>2022-08-31T18:44:41Z</cp:lastPrinted>
  <dcterms:created xsi:type="dcterms:W3CDTF">2021-03-19T18:13:02Z</dcterms:created>
  <dcterms:modified xsi:type="dcterms:W3CDTF">2024-04-30T17:03:09Z</dcterms:modified>
</cp:coreProperties>
</file>